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akaoka2\納税課$\01 総務\61　税務統計書・納税カレンダー・市税のしおり\税務統計書\R5年度\オープンデータ修正（R6.10）\"/>
    </mc:Choice>
  </mc:AlternateContent>
  <bookViews>
    <workbookView xWindow="-15" yWindow="-15" windowWidth="12015" windowHeight="3480" tabRatio="896"/>
  </bookViews>
  <sheets>
    <sheet name="32-36" sheetId="50" r:id="rId1"/>
    <sheet name="37-38" sheetId="60" r:id="rId2"/>
    <sheet name="39" sheetId="26" r:id="rId3"/>
    <sheet name="40" sheetId="55" r:id="rId4"/>
    <sheet name="41-43" sheetId="56" r:id="rId5"/>
    <sheet name="44" sheetId="57" r:id="rId6"/>
    <sheet name="45" sheetId="58" r:id="rId7"/>
    <sheet name="46" sheetId="51" r:id="rId8"/>
  </sheets>
  <definedNames>
    <definedName name="_xlnm.Print_Area" localSheetId="0">'32-36'!$A$1:$AX$34</definedName>
    <definedName name="_xlnm.Print_Area" localSheetId="4">'41-43'!$A$1:$AJ$23</definedName>
    <definedName name="_xlnm.Print_Area" localSheetId="6">'45'!$A$1:$I$52</definedName>
    <definedName name="_xlnm.Print_Area" localSheetId="7">'46'!$A$1:$K$32</definedName>
  </definedNames>
  <calcPr calcId="162913"/>
</workbook>
</file>

<file path=xl/calcChain.xml><?xml version="1.0" encoding="utf-8"?>
<calcChain xmlns="http://schemas.openxmlformats.org/spreadsheetml/2006/main">
  <c r="AI26" i="50" l="1"/>
  <c r="AI24" i="50"/>
  <c r="AI23" i="50"/>
  <c r="AI22" i="50"/>
  <c r="AD25" i="50"/>
  <c r="AC25" i="50"/>
  <c r="AD24" i="50"/>
  <c r="AD23" i="50"/>
  <c r="AA25" i="50"/>
  <c r="AA24" i="50"/>
  <c r="AA23" i="50"/>
  <c r="AA22" i="50"/>
  <c r="Y25" i="50"/>
  <c r="Y24" i="50"/>
  <c r="Y23" i="50"/>
  <c r="Y22" i="50"/>
  <c r="T25" i="50"/>
  <c r="T24" i="50"/>
  <c r="T23" i="50"/>
  <c r="T22" i="50"/>
  <c r="Q25" i="50"/>
  <c r="Q24" i="50"/>
  <c r="Q23" i="50"/>
  <c r="Q22" i="50"/>
  <c r="O25" i="50"/>
  <c r="O24" i="50"/>
  <c r="O22" i="50"/>
  <c r="O23" i="50"/>
  <c r="J25" i="50"/>
  <c r="J24" i="50"/>
  <c r="J23" i="50"/>
  <c r="J22" i="50"/>
  <c r="I7" i="50"/>
  <c r="G25" i="50"/>
  <c r="G23" i="50"/>
  <c r="G24" i="50"/>
  <c r="G22" i="50"/>
  <c r="E26" i="50"/>
  <c r="E22" i="50"/>
  <c r="E25" i="50" l="1"/>
  <c r="E24" i="50"/>
  <c r="E23" i="50"/>
  <c r="E7" i="50"/>
  <c r="D15" i="60" l="1"/>
  <c r="C15" i="60"/>
  <c r="G15" i="60"/>
  <c r="H15" i="60"/>
  <c r="I15" i="60"/>
  <c r="J15" i="60"/>
  <c r="K15" i="60"/>
  <c r="L15" i="60"/>
  <c r="M15" i="60"/>
  <c r="N15" i="60"/>
  <c r="O15" i="60"/>
  <c r="O17" i="60" s="1"/>
  <c r="P15" i="60"/>
  <c r="P17" i="60" s="1"/>
  <c r="Q15" i="60"/>
  <c r="Q17" i="60" s="1"/>
  <c r="R15" i="60"/>
  <c r="R17" i="60" s="1"/>
  <c r="S15" i="60"/>
  <c r="T15" i="60"/>
  <c r="U15" i="60"/>
  <c r="V15" i="60"/>
  <c r="G17" i="60"/>
  <c r="H17" i="60"/>
  <c r="I17" i="60"/>
  <c r="J17" i="60"/>
  <c r="K17" i="60"/>
  <c r="L17" i="60"/>
  <c r="M17" i="60"/>
  <c r="N17" i="60"/>
  <c r="S17" i="60"/>
  <c r="T17" i="60"/>
  <c r="U17" i="60"/>
  <c r="V17" i="60"/>
  <c r="G20" i="60"/>
  <c r="H20" i="60"/>
  <c r="I20" i="60"/>
  <c r="J20" i="60"/>
  <c r="K20" i="60"/>
  <c r="L20" i="60"/>
  <c r="M20" i="60"/>
  <c r="N20" i="60"/>
  <c r="O20" i="60"/>
  <c r="P20" i="60"/>
  <c r="Q20" i="60"/>
  <c r="R20" i="60"/>
  <c r="S20" i="60"/>
  <c r="T20" i="60"/>
  <c r="U20" i="60"/>
  <c r="V20" i="60"/>
  <c r="F9" i="26" l="1"/>
  <c r="I9" i="26"/>
  <c r="C20" i="26"/>
  <c r="F20" i="26"/>
  <c r="F8" i="51" l="1"/>
  <c r="D8" i="51"/>
  <c r="F7" i="51"/>
  <c r="D7" i="51"/>
  <c r="J29" i="50"/>
  <c r="I29" i="50"/>
  <c r="G29" i="50"/>
  <c r="E29" i="50"/>
  <c r="E28" i="50"/>
  <c r="J27" i="50"/>
  <c r="I27" i="50"/>
  <c r="G27" i="50"/>
  <c r="E27" i="50"/>
  <c r="J26" i="50"/>
  <c r="I26" i="50"/>
  <c r="G26" i="50"/>
  <c r="I25" i="50"/>
  <c r="I24" i="50"/>
  <c r="H23" i="50"/>
  <c r="F23" i="50"/>
  <c r="D23" i="50"/>
  <c r="I22" i="50"/>
  <c r="J20" i="50"/>
  <c r="I20" i="50"/>
  <c r="G20" i="50"/>
  <c r="E20" i="50"/>
  <c r="J19" i="50"/>
  <c r="I19" i="50"/>
  <c r="G19" i="50"/>
  <c r="E19" i="50"/>
  <c r="J18" i="50"/>
  <c r="I18" i="50"/>
  <c r="G18" i="50"/>
  <c r="E18" i="50"/>
  <c r="H17" i="50"/>
  <c r="J17" i="50" s="1"/>
  <c r="F17" i="50"/>
  <c r="G17" i="50" s="1"/>
  <c r="D17" i="50"/>
  <c r="E17" i="50" s="1"/>
  <c r="J16" i="50"/>
  <c r="I16" i="50"/>
  <c r="G16" i="50"/>
  <c r="E16" i="50"/>
  <c r="J15" i="50"/>
  <c r="I15" i="50"/>
  <c r="G15" i="50"/>
  <c r="E15" i="50"/>
  <c r="H14" i="50"/>
  <c r="F14" i="50"/>
  <c r="D14" i="50"/>
  <c r="E14" i="50" s="1"/>
  <c r="J13" i="50"/>
  <c r="I13" i="50"/>
  <c r="G13" i="50"/>
  <c r="E13" i="50"/>
  <c r="J12" i="50"/>
  <c r="I12" i="50"/>
  <c r="G12" i="50"/>
  <c r="E12" i="50"/>
  <c r="H11" i="50"/>
  <c r="F11" i="50"/>
  <c r="G11" i="50" s="1"/>
  <c r="D11" i="50"/>
  <c r="E11" i="50" s="1"/>
  <c r="D10" i="50"/>
  <c r="E10" i="50" s="1"/>
  <c r="H9" i="50"/>
  <c r="J9" i="50" s="1"/>
  <c r="F9" i="50"/>
  <c r="G9" i="50" s="1"/>
  <c r="D9" i="50"/>
  <c r="E9" i="50" s="1"/>
  <c r="H8" i="50"/>
  <c r="F8" i="50"/>
  <c r="D8" i="50"/>
  <c r="E8" i="50" s="1"/>
  <c r="H10" i="50" l="1"/>
  <c r="I14" i="50"/>
  <c r="I9" i="50"/>
  <c r="F7" i="50"/>
  <c r="G7" i="50" s="1"/>
  <c r="I8" i="50"/>
  <c r="F10" i="50"/>
  <c r="G10" i="50" s="1"/>
  <c r="D21" i="50"/>
  <c r="E21" i="50" s="1"/>
  <c r="D7" i="50"/>
  <c r="J10" i="50"/>
  <c r="J11" i="50"/>
  <c r="I17" i="50"/>
  <c r="I11" i="50"/>
  <c r="H21" i="50"/>
  <c r="G8" i="50"/>
  <c r="G14" i="50"/>
  <c r="J14" i="50"/>
  <c r="J8" i="50"/>
  <c r="H7" i="50"/>
  <c r="I23" i="50"/>
  <c r="F21" i="50"/>
  <c r="G21" i="50" s="1"/>
  <c r="I10" i="50" l="1"/>
  <c r="J7" i="50"/>
  <c r="J21" i="50"/>
  <c r="I21" i="50"/>
  <c r="E40" i="55"/>
  <c r="F40" i="55"/>
  <c r="G40" i="55"/>
  <c r="H40" i="55"/>
  <c r="E26" i="55"/>
  <c r="F26" i="55"/>
  <c r="G26" i="55"/>
  <c r="H26" i="55"/>
  <c r="E12" i="55"/>
  <c r="F12" i="55"/>
  <c r="G12" i="55"/>
  <c r="H12" i="55"/>
  <c r="F20" i="60" l="1"/>
  <c r="E20" i="60"/>
  <c r="D20" i="60"/>
  <c r="C20" i="60"/>
  <c r="F15" i="60"/>
  <c r="F17" i="60" s="1"/>
  <c r="E15" i="60"/>
  <c r="E17" i="60" s="1"/>
  <c r="D17" i="60"/>
  <c r="C17" i="60"/>
  <c r="N8" i="50" l="1"/>
  <c r="P23" i="50"/>
  <c r="R17" i="50"/>
  <c r="X9" i="50"/>
  <c r="T29" i="50"/>
  <c r="S29" i="50"/>
  <c r="Q29" i="50"/>
  <c r="O29" i="50"/>
  <c r="O28" i="50"/>
  <c r="T27" i="50"/>
  <c r="S27" i="50"/>
  <c r="Q27" i="50"/>
  <c r="O27" i="50"/>
  <c r="T26" i="50"/>
  <c r="S26" i="50"/>
  <c r="Q26" i="50"/>
  <c r="O26" i="50"/>
  <c r="S25" i="50"/>
  <c r="S24" i="50"/>
  <c r="R23" i="50"/>
  <c r="N23" i="50"/>
  <c r="S22" i="50"/>
  <c r="T20" i="50"/>
  <c r="S20" i="50"/>
  <c r="Q20" i="50"/>
  <c r="O20" i="50"/>
  <c r="T19" i="50"/>
  <c r="S19" i="50"/>
  <c r="Q19" i="50"/>
  <c r="O19" i="50"/>
  <c r="T18" i="50"/>
  <c r="S18" i="50"/>
  <c r="Q18" i="50"/>
  <c r="O18" i="50"/>
  <c r="P17" i="50"/>
  <c r="N17" i="50"/>
  <c r="T16" i="50"/>
  <c r="S16" i="50"/>
  <c r="Q16" i="50"/>
  <c r="O16" i="50"/>
  <c r="T15" i="50"/>
  <c r="S15" i="50"/>
  <c r="Q15" i="50"/>
  <c r="O15" i="50"/>
  <c r="R14" i="50"/>
  <c r="P14" i="50"/>
  <c r="N14" i="50"/>
  <c r="T13" i="50"/>
  <c r="S13" i="50"/>
  <c r="Q13" i="50"/>
  <c r="O13" i="50"/>
  <c r="T12" i="50"/>
  <c r="S12" i="50"/>
  <c r="Q12" i="50"/>
  <c r="O12" i="50"/>
  <c r="R11" i="50"/>
  <c r="R10" i="50" s="1"/>
  <c r="P11" i="50"/>
  <c r="N11" i="50"/>
  <c r="P10" i="50"/>
  <c r="R9" i="50"/>
  <c r="P9" i="50"/>
  <c r="N9" i="50"/>
  <c r="O9" i="50" s="1"/>
  <c r="R8" i="50"/>
  <c r="P8" i="50"/>
  <c r="N21" i="50" l="1"/>
  <c r="N10" i="50"/>
  <c r="N7" i="50"/>
  <c r="S14" i="50"/>
  <c r="S23" i="50"/>
  <c r="R21" i="50"/>
  <c r="R7" i="50"/>
  <c r="P21" i="50"/>
  <c r="S17" i="50"/>
  <c r="P7" i="50"/>
  <c r="S11" i="50"/>
  <c r="S8" i="50"/>
  <c r="S10" i="50"/>
  <c r="S9" i="50"/>
  <c r="S21" i="50" l="1"/>
  <c r="S7" i="50"/>
  <c r="V20" i="56" l="1"/>
  <c r="U20" i="56"/>
  <c r="T20" i="56"/>
  <c r="V19" i="56"/>
  <c r="V22" i="56" s="1"/>
  <c r="U19" i="56"/>
  <c r="T19" i="56"/>
  <c r="S19" i="56"/>
  <c r="T18" i="56"/>
  <c r="R18" i="56"/>
  <c r="Q18" i="56"/>
  <c r="U17" i="56"/>
  <c r="R17" i="56"/>
  <c r="Q17" i="56"/>
  <c r="Q20" i="56"/>
  <c r="T17" i="56"/>
  <c r="P14" i="56"/>
  <c r="O14" i="56"/>
  <c r="V12" i="56"/>
  <c r="P11" i="56"/>
  <c r="X11" i="56" s="1"/>
  <c r="O11" i="56"/>
  <c r="W11" i="56" s="1"/>
  <c r="R20" i="56"/>
  <c r="R19" i="56"/>
  <c r="Q19" i="56"/>
  <c r="U12" i="56"/>
  <c r="R12" i="56"/>
  <c r="Q12" i="56"/>
  <c r="AJ21" i="56"/>
  <c r="P21" i="56" s="1"/>
  <c r="X21" i="56" s="1"/>
  <c r="AI21" i="56"/>
  <c r="O21" i="56" s="1"/>
  <c r="W21" i="56" s="1"/>
  <c r="AH20" i="56"/>
  <c r="AG20" i="56"/>
  <c r="AE20" i="56"/>
  <c r="AD20" i="56"/>
  <c r="AC20" i="56"/>
  <c r="AB20" i="56"/>
  <c r="AA20" i="56"/>
  <c r="AH19" i="56"/>
  <c r="AG19" i="56"/>
  <c r="AF19" i="56"/>
  <c r="AE19" i="56"/>
  <c r="AD19" i="56"/>
  <c r="AC19" i="56"/>
  <c r="AB19" i="56"/>
  <c r="AA19" i="56"/>
  <c r="AH18" i="56"/>
  <c r="AH22" i="56" s="1"/>
  <c r="AG18" i="56"/>
  <c r="AG22" i="56" s="1"/>
  <c r="AF18" i="56"/>
  <c r="AE18" i="56"/>
  <c r="AE22" i="56" s="1"/>
  <c r="AD18" i="56"/>
  <c r="AC18" i="56"/>
  <c r="AB18" i="56"/>
  <c r="AA18" i="56"/>
  <c r="AA22" i="56" s="1"/>
  <c r="AH17" i="56"/>
  <c r="AG17" i="56"/>
  <c r="AF17" i="56"/>
  <c r="AE17" i="56"/>
  <c r="AD17" i="56"/>
  <c r="AC17" i="56"/>
  <c r="AB17" i="56"/>
  <c r="AA17" i="56"/>
  <c r="AJ16" i="56"/>
  <c r="P16" i="56" s="1"/>
  <c r="X16" i="56" s="1"/>
  <c r="AI16" i="56"/>
  <c r="O16" i="56" s="1"/>
  <c r="W16" i="56" s="1"/>
  <c r="AJ15" i="56"/>
  <c r="P15" i="56" s="1"/>
  <c r="X15" i="56" s="1"/>
  <c r="AI15" i="56"/>
  <c r="O15" i="56" s="1"/>
  <c r="W15" i="56" s="1"/>
  <c r="AJ14" i="56"/>
  <c r="AI14" i="56"/>
  <c r="AJ13" i="56"/>
  <c r="P13" i="56" s="1"/>
  <c r="AI13" i="56"/>
  <c r="O13" i="56" s="1"/>
  <c r="W13" i="56" s="1"/>
  <c r="AH12" i="56"/>
  <c r="AG12" i="56"/>
  <c r="AE12" i="56"/>
  <c r="AD12" i="56"/>
  <c r="AC12" i="56"/>
  <c r="AB12" i="56"/>
  <c r="AA12" i="56"/>
  <c r="AJ11" i="56"/>
  <c r="AI11" i="56"/>
  <c r="AJ10" i="56"/>
  <c r="P10" i="56" s="1"/>
  <c r="X10" i="56" s="1"/>
  <c r="AI10" i="56"/>
  <c r="O10" i="56" s="1"/>
  <c r="W10" i="56" s="1"/>
  <c r="AJ9" i="56"/>
  <c r="P9" i="56" s="1"/>
  <c r="X9" i="56" s="1"/>
  <c r="AI9" i="56"/>
  <c r="O9" i="56" s="1"/>
  <c r="W9" i="56" s="1"/>
  <c r="AJ8" i="56"/>
  <c r="P8" i="56" s="1"/>
  <c r="AI8" i="56"/>
  <c r="O8" i="56" s="1"/>
  <c r="AB22" i="56" l="1"/>
  <c r="AJ18" i="56"/>
  <c r="P18" i="56" s="1"/>
  <c r="AI12" i="56"/>
  <c r="P17" i="56"/>
  <c r="X13" i="56"/>
  <c r="O12" i="56"/>
  <c r="W8" i="56"/>
  <c r="W12" i="56" s="1"/>
  <c r="P12" i="56"/>
  <c r="O17" i="56"/>
  <c r="W14" i="56"/>
  <c r="W17" i="56" s="1"/>
  <c r="AI20" i="56"/>
  <c r="O20" i="56" s="1"/>
  <c r="AJ19" i="56"/>
  <c r="P19" i="56" s="1"/>
  <c r="X19" i="56" s="1"/>
  <c r="AI17" i="56"/>
  <c r="AC22" i="56"/>
  <c r="X8" i="56"/>
  <c r="AJ17" i="56"/>
  <c r="AI19" i="56"/>
  <c r="O19" i="56" s="1"/>
  <c r="AD22" i="56"/>
  <c r="R22" i="56"/>
  <c r="X18" i="56"/>
  <c r="U22" i="56"/>
  <c r="X12" i="56"/>
  <c r="Q22" i="56"/>
  <c r="W19" i="56"/>
  <c r="S17" i="56"/>
  <c r="S18" i="56"/>
  <c r="T12" i="56"/>
  <c r="V17" i="56"/>
  <c r="T22" i="56"/>
  <c r="S12" i="56"/>
  <c r="X14" i="56"/>
  <c r="S20" i="56"/>
  <c r="AI18" i="56"/>
  <c r="AF20" i="56"/>
  <c r="AJ20" i="56" s="1"/>
  <c r="AF12" i="56"/>
  <c r="AJ12" i="56" s="1"/>
  <c r="X17" i="56" l="1"/>
  <c r="W20" i="56"/>
  <c r="AJ22" i="56"/>
  <c r="P20" i="56"/>
  <c r="X20" i="56" s="1"/>
  <c r="X22" i="56" s="1"/>
  <c r="AI22" i="56"/>
  <c r="O18" i="56"/>
  <c r="O22" i="56" s="1"/>
  <c r="P22" i="56"/>
  <c r="S22" i="56"/>
  <c r="W18" i="56"/>
  <c r="W22" i="56" s="1"/>
  <c r="AF22" i="56"/>
  <c r="K2" i="58" l="1"/>
  <c r="L2" i="58"/>
  <c r="M2" i="58"/>
  <c r="N2" i="58"/>
  <c r="O2" i="58"/>
  <c r="K3" i="58"/>
  <c r="L3" i="58"/>
  <c r="M3" i="58"/>
  <c r="N3" i="58"/>
  <c r="O3" i="58"/>
  <c r="K4" i="58"/>
  <c r="L4" i="58"/>
  <c r="M4" i="58"/>
  <c r="N4" i="58"/>
  <c r="O4" i="58"/>
  <c r="K5" i="58"/>
  <c r="L5" i="58"/>
  <c r="M5" i="58"/>
  <c r="N5" i="58"/>
  <c r="O5" i="58"/>
  <c r="K6" i="58"/>
  <c r="L6" i="58"/>
  <c r="M6" i="58"/>
  <c r="N6" i="58"/>
  <c r="O6" i="58"/>
  <c r="F27" i="51" l="1"/>
  <c r="F24" i="51"/>
  <c r="F21" i="51"/>
  <c r="F18" i="51" l="1"/>
  <c r="C12" i="55" l="1"/>
  <c r="C14" i="55" s="1"/>
  <c r="D12" i="55"/>
  <c r="D14" i="55" s="1"/>
  <c r="E14" i="55"/>
  <c r="F14" i="55"/>
  <c r="G14" i="55"/>
  <c r="H14" i="55"/>
  <c r="C26" i="55"/>
  <c r="C28" i="55" s="1"/>
  <c r="D26" i="55"/>
  <c r="D28" i="55" s="1"/>
  <c r="E28" i="55"/>
  <c r="F28" i="55"/>
  <c r="G28" i="55"/>
  <c r="H28" i="55"/>
  <c r="A29" i="55"/>
  <c r="A43" i="55" s="1"/>
  <c r="C40" i="55"/>
  <c r="C42" i="55" s="1"/>
  <c r="D40" i="55"/>
  <c r="D42" i="55" s="1"/>
  <c r="E42" i="55"/>
  <c r="F42" i="55"/>
  <c r="G42" i="55"/>
  <c r="H42" i="55"/>
  <c r="AD22" i="50" l="1"/>
  <c r="AH21" i="50"/>
  <c r="AL22" i="50"/>
  <c r="AN22" i="50" s="1"/>
  <c r="AJ22" i="50"/>
  <c r="AK22" i="50" s="1"/>
  <c r="AH22" i="50"/>
  <c r="AM22" i="50" l="1"/>
  <c r="Z14" i="50"/>
  <c r="Q14" i="50" s="1"/>
  <c r="AC22" i="50"/>
  <c r="AB23" i="50"/>
  <c r="Z23" i="50"/>
  <c r="X23" i="50"/>
  <c r="AD29" i="50"/>
  <c r="AA29" i="50"/>
  <c r="Y29" i="50"/>
  <c r="Y28" i="50"/>
  <c r="AD27" i="50"/>
  <c r="AX25" i="50"/>
  <c r="AA27" i="50"/>
  <c r="Y27" i="50"/>
  <c r="Y26" i="50"/>
  <c r="AD26" i="50"/>
  <c r="AA26" i="50"/>
  <c r="AC29" i="50"/>
  <c r="AC27" i="50"/>
  <c r="AC26" i="50"/>
  <c r="AC24" i="50"/>
  <c r="AD20" i="50"/>
  <c r="AC20" i="50"/>
  <c r="AA20" i="50"/>
  <c r="Y20" i="50"/>
  <c r="AD19" i="50"/>
  <c r="AC19" i="50"/>
  <c r="AA19" i="50"/>
  <c r="Y19" i="50"/>
  <c r="AD18" i="50"/>
  <c r="AC18" i="50"/>
  <c r="AA18" i="50"/>
  <c r="Y18" i="50"/>
  <c r="AB17" i="50"/>
  <c r="T17" i="50" s="1"/>
  <c r="Z17" i="50"/>
  <c r="Q17" i="50" s="1"/>
  <c r="X17" i="50"/>
  <c r="O17" i="50" s="1"/>
  <c r="AD16" i="50"/>
  <c r="AC16" i="50"/>
  <c r="AA16" i="50"/>
  <c r="Y16" i="50"/>
  <c r="AD15" i="50"/>
  <c r="AC15" i="50"/>
  <c r="AA15" i="50"/>
  <c r="Y15" i="50"/>
  <c r="AB14" i="50"/>
  <c r="T14" i="50" s="1"/>
  <c r="X14" i="50"/>
  <c r="O14" i="50" s="1"/>
  <c r="AD13" i="50"/>
  <c r="AC13" i="50"/>
  <c r="AA13" i="50"/>
  <c r="Y13" i="50"/>
  <c r="AD12" i="50"/>
  <c r="AC12" i="50"/>
  <c r="AA12" i="50"/>
  <c r="Y12" i="50"/>
  <c r="AB11" i="50"/>
  <c r="T11" i="50" s="1"/>
  <c r="Z11" i="50"/>
  <c r="Q11" i="50" s="1"/>
  <c r="X11" i="50"/>
  <c r="O11" i="50" s="1"/>
  <c r="AB9" i="50"/>
  <c r="T9" i="50" s="1"/>
  <c r="Z9" i="50"/>
  <c r="Q9" i="50" s="1"/>
  <c r="AB8" i="50"/>
  <c r="T8" i="50" s="1"/>
  <c r="Z8" i="50"/>
  <c r="Q8" i="50" s="1"/>
  <c r="X8" i="50"/>
  <c r="O8" i="50" s="1"/>
  <c r="AC23" i="50" l="1"/>
  <c r="AB21" i="50"/>
  <c r="T21" i="50" s="1"/>
  <c r="X21" i="50"/>
  <c r="O21" i="50" s="1"/>
  <c r="AB10" i="50"/>
  <c r="T10" i="50" s="1"/>
  <c r="AB7" i="50"/>
  <c r="T7" i="50" s="1"/>
  <c r="Z21" i="50"/>
  <c r="X7" i="50"/>
  <c r="O7" i="50" s="1"/>
  <c r="AC11" i="50"/>
  <c r="AC17" i="50"/>
  <c r="AC14" i="50"/>
  <c r="AC9" i="50"/>
  <c r="Z7" i="50"/>
  <c r="Q7" i="50" s="1"/>
  <c r="X10" i="50"/>
  <c r="O10" i="50" s="1"/>
  <c r="AC8" i="50"/>
  <c r="Z10" i="50"/>
  <c r="Q10" i="50" s="1"/>
  <c r="BL3" i="50"/>
  <c r="BV3" i="50" s="1"/>
  <c r="CF3" i="50" s="1"/>
  <c r="CP3" i="50" s="1"/>
  <c r="CZ3" i="50" s="1"/>
  <c r="DJ3" i="50" s="1"/>
  <c r="AH8" i="50"/>
  <c r="AJ8" i="50"/>
  <c r="AL8" i="50"/>
  <c r="AD8" i="50" s="1"/>
  <c r="AR8" i="50"/>
  <c r="AT8" i="50"/>
  <c r="AV8" i="50"/>
  <c r="AW8" i="50" s="1"/>
  <c r="BB8" i="50"/>
  <c r="BD8" i="50"/>
  <c r="BF8" i="50"/>
  <c r="BL8" i="50"/>
  <c r="BN8" i="50"/>
  <c r="BP8" i="50"/>
  <c r="BV8" i="50"/>
  <c r="BX8" i="50"/>
  <c r="BZ8" i="50"/>
  <c r="CF8" i="50"/>
  <c r="CH8" i="50"/>
  <c r="CJ8" i="50"/>
  <c r="CP8" i="50"/>
  <c r="CR8" i="50"/>
  <c r="CT8" i="50"/>
  <c r="CZ8" i="50"/>
  <c r="DB8" i="50"/>
  <c r="DD8" i="50"/>
  <c r="DJ8" i="50"/>
  <c r="DL8" i="50"/>
  <c r="DN8" i="50"/>
  <c r="DP8" i="50" s="1"/>
  <c r="AH9" i="50"/>
  <c r="Y9" i="50" s="1"/>
  <c r="AJ9" i="50"/>
  <c r="AA9" i="50" s="1"/>
  <c r="AL9" i="50"/>
  <c r="AD9" i="50" s="1"/>
  <c r="AR9" i="50"/>
  <c r="AT9" i="50"/>
  <c r="AV9" i="50"/>
  <c r="BB9" i="50"/>
  <c r="BD9" i="50"/>
  <c r="AU9" i="50" s="1"/>
  <c r="BF9" i="50"/>
  <c r="BL9" i="50"/>
  <c r="BN9" i="50"/>
  <c r="BP9" i="50"/>
  <c r="BV9" i="50"/>
  <c r="BX9" i="50"/>
  <c r="BZ9" i="50"/>
  <c r="CF9" i="50"/>
  <c r="CH9" i="50"/>
  <c r="CJ9" i="50"/>
  <c r="CP9" i="50"/>
  <c r="CR9" i="50"/>
  <c r="CT9" i="50"/>
  <c r="CZ9" i="50"/>
  <c r="DB9" i="50"/>
  <c r="DD9" i="50"/>
  <c r="DJ9" i="50"/>
  <c r="DL9" i="50"/>
  <c r="DN9" i="50"/>
  <c r="DP9" i="50" s="1"/>
  <c r="AH11" i="50"/>
  <c r="Y11" i="50" s="1"/>
  <c r="AJ11" i="50"/>
  <c r="AA11" i="50" s="1"/>
  <c r="AL11" i="50"/>
  <c r="AD11" i="50" s="1"/>
  <c r="AR11" i="50"/>
  <c r="AT11" i="50"/>
  <c r="AV11" i="50"/>
  <c r="BB11" i="50"/>
  <c r="BD11" i="50"/>
  <c r="BF11" i="50"/>
  <c r="BL11" i="50"/>
  <c r="BN11" i="50"/>
  <c r="BP11" i="50"/>
  <c r="BV11" i="50"/>
  <c r="BX11" i="50"/>
  <c r="BZ11" i="50"/>
  <c r="CF11" i="50"/>
  <c r="CH11" i="50"/>
  <c r="CJ11" i="50"/>
  <c r="CP11" i="50"/>
  <c r="CR11" i="50"/>
  <c r="CT11" i="50"/>
  <c r="CZ11" i="50"/>
  <c r="DB11" i="50"/>
  <c r="DD11" i="50"/>
  <c r="DJ11" i="50"/>
  <c r="DL11" i="50"/>
  <c r="DN11" i="50"/>
  <c r="AI12" i="50"/>
  <c r="AK12" i="50"/>
  <c r="AM12" i="50"/>
  <c r="AN12" i="50"/>
  <c r="AS12" i="50"/>
  <c r="AU12" i="50"/>
  <c r="AW12" i="50"/>
  <c r="AX12" i="50"/>
  <c r="BC12" i="50"/>
  <c r="BE12" i="50"/>
  <c r="BG12" i="50"/>
  <c r="BH12" i="50"/>
  <c r="BM12" i="50"/>
  <c r="BO12" i="50"/>
  <c r="BQ12" i="50"/>
  <c r="BR12" i="50"/>
  <c r="BW12" i="50"/>
  <c r="BY12" i="50"/>
  <c r="CA12" i="50"/>
  <c r="CB12" i="50"/>
  <c r="CG12" i="50"/>
  <c r="CI12" i="50"/>
  <c r="CK12" i="50"/>
  <c r="CL12" i="50"/>
  <c r="CQ12" i="50"/>
  <c r="CS12" i="50"/>
  <c r="CU12" i="50"/>
  <c r="CV12" i="50"/>
  <c r="DA12" i="50"/>
  <c r="DC12" i="50"/>
  <c r="DE12" i="50"/>
  <c r="DF12" i="50"/>
  <c r="DO12" i="50"/>
  <c r="AI13" i="50"/>
  <c r="AK13" i="50"/>
  <c r="AM13" i="50"/>
  <c r="AN13" i="50"/>
  <c r="AS13" i="50"/>
  <c r="AU13" i="50"/>
  <c r="AW13" i="50"/>
  <c r="AX13" i="50"/>
  <c r="BC13" i="50"/>
  <c r="BE13" i="50"/>
  <c r="BG13" i="50"/>
  <c r="BH13" i="50"/>
  <c r="BM13" i="50"/>
  <c r="BO13" i="50"/>
  <c r="BQ13" i="50"/>
  <c r="BR13" i="50"/>
  <c r="BW13" i="50"/>
  <c r="BY13" i="50"/>
  <c r="CA13" i="50"/>
  <c r="CB13" i="50"/>
  <c r="CG13" i="50"/>
  <c r="CI13" i="50"/>
  <c r="CK13" i="50"/>
  <c r="CL13" i="50"/>
  <c r="CQ13" i="50"/>
  <c r="CS13" i="50"/>
  <c r="CU13" i="50"/>
  <c r="CV13" i="50"/>
  <c r="DA13" i="50"/>
  <c r="DC13" i="50"/>
  <c r="DE13" i="50"/>
  <c r="DF13" i="50"/>
  <c r="DO13" i="50"/>
  <c r="AH14" i="50"/>
  <c r="Y14" i="50" s="1"/>
  <c r="AJ14" i="50"/>
  <c r="AA14" i="50" s="1"/>
  <c r="AL14" i="50"/>
  <c r="AR14" i="50"/>
  <c r="AT14" i="50"/>
  <c r="AV14" i="50"/>
  <c r="BB14" i="50"/>
  <c r="BD14" i="50"/>
  <c r="BF14" i="50"/>
  <c r="BL14" i="50"/>
  <c r="BN14" i="50"/>
  <c r="BP14" i="50"/>
  <c r="BV14" i="50"/>
  <c r="BX14" i="50"/>
  <c r="BZ14" i="50"/>
  <c r="CF14" i="50"/>
  <c r="CH14" i="50"/>
  <c r="CJ14" i="50"/>
  <c r="CK14" i="50" s="1"/>
  <c r="CP14" i="50"/>
  <c r="CR14" i="50"/>
  <c r="CT14" i="50"/>
  <c r="CZ14" i="50"/>
  <c r="DB14" i="50"/>
  <c r="DD14" i="50"/>
  <c r="DJ14" i="50"/>
  <c r="DL14" i="50"/>
  <c r="DN14" i="50"/>
  <c r="AI15" i="50"/>
  <c r="AK15" i="50"/>
  <c r="AM15" i="50"/>
  <c r="AN15" i="50"/>
  <c r="AS15" i="50"/>
  <c r="AU15" i="50"/>
  <c r="AW15" i="50"/>
  <c r="AX15" i="50"/>
  <c r="BC15" i="50"/>
  <c r="BE15" i="50"/>
  <c r="BG15" i="50"/>
  <c r="BH15" i="50"/>
  <c r="BM15" i="50"/>
  <c r="BO15" i="50"/>
  <c r="BQ15" i="50"/>
  <c r="BR15" i="50"/>
  <c r="BW15" i="50"/>
  <c r="BY15" i="50"/>
  <c r="CA15" i="50"/>
  <c r="CB15" i="50"/>
  <c r="CG15" i="50"/>
  <c r="CI15" i="50"/>
  <c r="CK15" i="50"/>
  <c r="CL15" i="50"/>
  <c r="CQ15" i="50"/>
  <c r="CS15" i="50"/>
  <c r="CU15" i="50"/>
  <c r="CV15" i="50"/>
  <c r="DA15" i="50"/>
  <c r="DC15" i="50"/>
  <c r="DE15" i="50"/>
  <c r="DF15" i="50"/>
  <c r="DO15" i="50"/>
  <c r="AI16" i="50"/>
  <c r="AK16" i="50"/>
  <c r="AM16" i="50"/>
  <c r="AN16" i="50"/>
  <c r="AS16" i="50"/>
  <c r="AU16" i="50"/>
  <c r="AW16" i="50"/>
  <c r="AX16" i="50"/>
  <c r="BC16" i="50"/>
  <c r="BE16" i="50"/>
  <c r="BG16" i="50"/>
  <c r="BH16" i="50"/>
  <c r="BM16" i="50"/>
  <c r="BO16" i="50"/>
  <c r="BQ16" i="50"/>
  <c r="BR16" i="50"/>
  <c r="BW16" i="50"/>
  <c r="BY16" i="50"/>
  <c r="CA16" i="50"/>
  <c r="CB16" i="50"/>
  <c r="CG16" i="50"/>
  <c r="CI16" i="50"/>
  <c r="CK16" i="50"/>
  <c r="CL16" i="50"/>
  <c r="CQ16" i="50"/>
  <c r="CS16" i="50"/>
  <c r="CU16" i="50"/>
  <c r="CV16" i="50"/>
  <c r="DA16" i="50"/>
  <c r="DC16" i="50"/>
  <c r="DE16" i="50"/>
  <c r="DF16" i="50"/>
  <c r="DO16" i="50"/>
  <c r="AH17" i="50"/>
  <c r="Y17" i="50" s="1"/>
  <c r="AJ17" i="50"/>
  <c r="AA17" i="50" s="1"/>
  <c r="AL17" i="50"/>
  <c r="AD17" i="50" s="1"/>
  <c r="AR17" i="50"/>
  <c r="AT17" i="50"/>
  <c r="AV17" i="50"/>
  <c r="BB17" i="50"/>
  <c r="AS17" i="50" s="1"/>
  <c r="BD17" i="50"/>
  <c r="BF17" i="50"/>
  <c r="BL17" i="50"/>
  <c r="BN17" i="50"/>
  <c r="BP17" i="50"/>
  <c r="BV17" i="50"/>
  <c r="BX17" i="50"/>
  <c r="BZ17" i="50"/>
  <c r="CA17" i="50" s="1"/>
  <c r="CF17" i="50"/>
  <c r="CH17" i="50"/>
  <c r="CJ17" i="50"/>
  <c r="CP17" i="50"/>
  <c r="CR17" i="50"/>
  <c r="CT17" i="50"/>
  <c r="CZ17" i="50"/>
  <c r="DB17" i="50"/>
  <c r="DD17" i="50"/>
  <c r="DJ17" i="50"/>
  <c r="DL17" i="50"/>
  <c r="DN17" i="50"/>
  <c r="AI18" i="50"/>
  <c r="AK18" i="50"/>
  <c r="AM18" i="50"/>
  <c r="AN18" i="50"/>
  <c r="AS18" i="50"/>
  <c r="AU18" i="50"/>
  <c r="AW18" i="50"/>
  <c r="AX18" i="50"/>
  <c r="BC18" i="50"/>
  <c r="BE18" i="50"/>
  <c r="BG18" i="50"/>
  <c r="BH18" i="50"/>
  <c r="BM18" i="50"/>
  <c r="BO18" i="50"/>
  <c r="BQ18" i="50"/>
  <c r="BR18" i="50"/>
  <c r="BW18" i="50"/>
  <c r="BY18" i="50"/>
  <c r="CA18" i="50"/>
  <c r="CB18" i="50"/>
  <c r="CG18" i="50"/>
  <c r="CI18" i="50"/>
  <c r="CK18" i="50"/>
  <c r="CL18" i="50"/>
  <c r="CQ18" i="50"/>
  <c r="CS18" i="50"/>
  <c r="CU18" i="50"/>
  <c r="CV18" i="50"/>
  <c r="DA18" i="50"/>
  <c r="DC18" i="50"/>
  <c r="DE18" i="50"/>
  <c r="DF18" i="50"/>
  <c r="DO18" i="50"/>
  <c r="AI19" i="50"/>
  <c r="AK19" i="50"/>
  <c r="AM19" i="50"/>
  <c r="AN19" i="50"/>
  <c r="AS19" i="50"/>
  <c r="AU19" i="50"/>
  <c r="AW19" i="50"/>
  <c r="AX19" i="50"/>
  <c r="BC19" i="50"/>
  <c r="BE19" i="50"/>
  <c r="BG19" i="50"/>
  <c r="BH19" i="50"/>
  <c r="BM19" i="50"/>
  <c r="BO19" i="50"/>
  <c r="BQ19" i="50"/>
  <c r="BR19" i="50"/>
  <c r="BW19" i="50"/>
  <c r="BY19" i="50"/>
  <c r="CA19" i="50"/>
  <c r="CB19" i="50"/>
  <c r="CG19" i="50"/>
  <c r="CI19" i="50"/>
  <c r="CK19" i="50"/>
  <c r="CL19" i="50"/>
  <c r="CQ19" i="50"/>
  <c r="CS19" i="50"/>
  <c r="CU19" i="50"/>
  <c r="CV19" i="50"/>
  <c r="DA19" i="50"/>
  <c r="DC19" i="50"/>
  <c r="DE19" i="50"/>
  <c r="DF19" i="50"/>
  <c r="DO19" i="50"/>
  <c r="AI20" i="50"/>
  <c r="AK20" i="50"/>
  <c r="AM20" i="50"/>
  <c r="AN20" i="50"/>
  <c r="AS20" i="50"/>
  <c r="AU20" i="50"/>
  <c r="AW20" i="50"/>
  <c r="AX20" i="50"/>
  <c r="BC20" i="50"/>
  <c r="BE20" i="50"/>
  <c r="BG20" i="50"/>
  <c r="BH20" i="50"/>
  <c r="BM20" i="50"/>
  <c r="BO20" i="50"/>
  <c r="BQ20" i="50"/>
  <c r="BR20" i="50"/>
  <c r="BW20" i="50"/>
  <c r="BY20" i="50"/>
  <c r="CA20" i="50"/>
  <c r="CB20" i="50"/>
  <c r="CG20" i="50"/>
  <c r="CI20" i="50"/>
  <c r="CK20" i="50"/>
  <c r="CL20" i="50"/>
  <c r="CQ20" i="50"/>
  <c r="CS20" i="50"/>
  <c r="CU20" i="50"/>
  <c r="CV20" i="50"/>
  <c r="DA20" i="50"/>
  <c r="DC20" i="50"/>
  <c r="DE20" i="50"/>
  <c r="DF20" i="50"/>
  <c r="DO20" i="50"/>
  <c r="Y21" i="50"/>
  <c r="AJ21" i="50"/>
  <c r="AL21" i="50"/>
  <c r="AR21" i="50"/>
  <c r="AT21" i="50"/>
  <c r="AV21" i="50"/>
  <c r="BB21" i="50"/>
  <c r="BD21" i="50"/>
  <c r="BF21" i="50"/>
  <c r="BL21" i="50"/>
  <c r="BN21" i="50"/>
  <c r="BP21" i="50"/>
  <c r="BV21" i="50"/>
  <c r="BX21" i="50"/>
  <c r="BZ21" i="50"/>
  <c r="CF21" i="50"/>
  <c r="CH21" i="50"/>
  <c r="CJ21" i="50"/>
  <c r="CP21" i="50"/>
  <c r="CR21" i="50"/>
  <c r="CT21" i="50"/>
  <c r="CZ21" i="50"/>
  <c r="DB21" i="50"/>
  <c r="DD21" i="50"/>
  <c r="DJ21" i="50"/>
  <c r="DL21" i="50"/>
  <c r="DN21" i="50"/>
  <c r="DO21" i="50" s="1"/>
  <c r="AK23" i="50"/>
  <c r="AM23" i="50"/>
  <c r="AN23" i="50"/>
  <c r="AS22" i="50"/>
  <c r="AU22" i="50"/>
  <c r="AW22" i="50"/>
  <c r="AX22" i="50"/>
  <c r="BC22" i="50"/>
  <c r="BE22" i="50"/>
  <c r="BG22" i="50"/>
  <c r="BH22" i="50"/>
  <c r="BM22" i="50"/>
  <c r="BO22" i="50"/>
  <c r="BQ22" i="50"/>
  <c r="BR22" i="50"/>
  <c r="BW22" i="50"/>
  <c r="BY22" i="50"/>
  <c r="CA22" i="50"/>
  <c r="CB22" i="50"/>
  <c r="CG22" i="50"/>
  <c r="CI22" i="50"/>
  <c r="CK22" i="50"/>
  <c r="CL22" i="50"/>
  <c r="CQ22" i="50"/>
  <c r="CS22" i="50"/>
  <c r="CU22" i="50"/>
  <c r="CV22" i="50"/>
  <c r="DA22" i="50"/>
  <c r="DC22" i="50"/>
  <c r="DE22" i="50"/>
  <c r="DF22" i="50"/>
  <c r="DO22" i="50"/>
  <c r="AK24" i="50"/>
  <c r="AM24" i="50"/>
  <c r="AN24" i="50"/>
  <c r="AS23" i="50"/>
  <c r="AU23" i="50"/>
  <c r="AW23" i="50"/>
  <c r="AX23" i="50"/>
  <c r="BC23" i="50"/>
  <c r="BE23" i="50"/>
  <c r="BG23" i="50"/>
  <c r="BH23" i="50"/>
  <c r="BM23" i="50"/>
  <c r="BO23" i="50"/>
  <c r="BQ23" i="50"/>
  <c r="BR23" i="50"/>
  <c r="BW23" i="50"/>
  <c r="BY23" i="50"/>
  <c r="CA23" i="50"/>
  <c r="CB23" i="50"/>
  <c r="CG23" i="50"/>
  <c r="CI23" i="50"/>
  <c r="CK23" i="50"/>
  <c r="CL23" i="50"/>
  <c r="CQ23" i="50"/>
  <c r="CS23" i="50"/>
  <c r="CU23" i="50"/>
  <c r="CV23" i="50"/>
  <c r="DA23" i="50"/>
  <c r="DC23" i="50"/>
  <c r="DE23" i="50"/>
  <c r="DF23" i="50"/>
  <c r="DO23" i="50"/>
  <c r="AM25" i="50"/>
  <c r="AS24" i="50"/>
  <c r="AU24" i="50"/>
  <c r="AW24" i="50"/>
  <c r="AX24" i="50"/>
  <c r="BC24" i="50"/>
  <c r="BE24" i="50"/>
  <c r="BG24" i="50"/>
  <c r="BH24" i="50"/>
  <c r="BM24" i="50"/>
  <c r="BO24" i="50"/>
  <c r="BQ24" i="50"/>
  <c r="BR24" i="50"/>
  <c r="BW24" i="50"/>
  <c r="BY24" i="50"/>
  <c r="CA24" i="50"/>
  <c r="CB24" i="50"/>
  <c r="CG24" i="50"/>
  <c r="CI24" i="50"/>
  <c r="CK24" i="50"/>
  <c r="CL24" i="50"/>
  <c r="CQ24" i="50"/>
  <c r="CS24" i="50"/>
  <c r="CU24" i="50"/>
  <c r="CV24" i="50"/>
  <c r="DA24" i="50"/>
  <c r="DC24" i="50"/>
  <c r="DE24" i="50"/>
  <c r="DF24" i="50"/>
  <c r="DO24" i="50"/>
  <c r="AK26" i="50"/>
  <c r="AM26" i="50"/>
  <c r="AN26" i="50"/>
  <c r="AS25" i="50"/>
  <c r="AU25" i="50"/>
  <c r="AW25" i="50"/>
  <c r="BC25" i="50"/>
  <c r="BE25" i="50"/>
  <c r="BG25" i="50"/>
  <c r="BH25" i="50"/>
  <c r="BM25" i="50"/>
  <c r="BO25" i="50"/>
  <c r="BQ25" i="50"/>
  <c r="BR25" i="50"/>
  <c r="BW25" i="50"/>
  <c r="BY25" i="50"/>
  <c r="CA25" i="50"/>
  <c r="CB25" i="50"/>
  <c r="CG25" i="50"/>
  <c r="CI25" i="50"/>
  <c r="CK25" i="50"/>
  <c r="CL25" i="50"/>
  <c r="CQ25" i="50"/>
  <c r="CS25" i="50"/>
  <c r="CU25" i="50"/>
  <c r="CV25" i="50"/>
  <c r="DA25" i="50"/>
  <c r="DC25" i="50"/>
  <c r="DE25" i="50"/>
  <c r="DF25" i="50"/>
  <c r="DO25" i="50"/>
  <c r="AI27" i="50"/>
  <c r="AK27" i="50"/>
  <c r="AM27" i="50"/>
  <c r="AN27" i="50"/>
  <c r="AS26" i="50"/>
  <c r="BC26" i="50"/>
  <c r="BM26" i="50"/>
  <c r="BW26" i="50"/>
  <c r="CG26" i="50"/>
  <c r="CQ26" i="50"/>
  <c r="DA26" i="50"/>
  <c r="AI28" i="50"/>
  <c r="AS27" i="50"/>
  <c r="AU27" i="50"/>
  <c r="AW27" i="50"/>
  <c r="AX27" i="50"/>
  <c r="BC27" i="50"/>
  <c r="BE27" i="50"/>
  <c r="BG27" i="50"/>
  <c r="BH27" i="50"/>
  <c r="BM27" i="50"/>
  <c r="BO27" i="50"/>
  <c r="BQ27" i="50"/>
  <c r="BR27" i="50"/>
  <c r="BW27" i="50"/>
  <c r="BY27" i="50"/>
  <c r="CA27" i="50"/>
  <c r="CB27" i="50"/>
  <c r="CG27" i="50"/>
  <c r="CI27" i="50"/>
  <c r="CK27" i="50"/>
  <c r="CL27" i="50"/>
  <c r="CQ27" i="50"/>
  <c r="CS27" i="50"/>
  <c r="CU27" i="50"/>
  <c r="CV27" i="50"/>
  <c r="DA27" i="50"/>
  <c r="DC27" i="50"/>
  <c r="DE27" i="50"/>
  <c r="DF27" i="50"/>
  <c r="DO27" i="50"/>
  <c r="AI29" i="50"/>
  <c r="AK29" i="50"/>
  <c r="AM29" i="50"/>
  <c r="AN29" i="50"/>
  <c r="CQ17" i="50" l="1"/>
  <c r="CI21" i="50"/>
  <c r="AC21" i="50"/>
  <c r="Q21" i="50"/>
  <c r="CS14" i="50"/>
  <c r="BR11" i="50"/>
  <c r="CQ9" i="50"/>
  <c r="DO14" i="50"/>
  <c r="CP10" i="50"/>
  <c r="BH11" i="50"/>
  <c r="BY8" i="50"/>
  <c r="BG11" i="50"/>
  <c r="CU17" i="50"/>
  <c r="DF14" i="50"/>
  <c r="BY14" i="50"/>
  <c r="AS14" i="50"/>
  <c r="DO11" i="50"/>
  <c r="CH10" i="50"/>
  <c r="BB10" i="50"/>
  <c r="BC10" i="50" s="1"/>
  <c r="DD7" i="50"/>
  <c r="AC7" i="50"/>
  <c r="CS21" i="50"/>
  <c r="CA8" i="50"/>
  <c r="AW9" i="50"/>
  <c r="BH21" i="50"/>
  <c r="DA17" i="50"/>
  <c r="AW17" i="50"/>
  <c r="AU11" i="50"/>
  <c r="BQ9" i="50"/>
  <c r="AH7" i="50"/>
  <c r="Y7" i="50" s="1"/>
  <c r="CK17" i="50"/>
  <c r="BE21" i="50"/>
  <c r="CV9" i="50"/>
  <c r="CS9" i="50"/>
  <c r="BF7" i="50"/>
  <c r="BL10" i="50"/>
  <c r="CA21" i="50"/>
  <c r="BQ17" i="50"/>
  <c r="AU14" i="50"/>
  <c r="CL11" i="50"/>
  <c r="CK9" i="50"/>
  <c r="BW8" i="50"/>
  <c r="AK21" i="50"/>
  <c r="DC14" i="50"/>
  <c r="BW14" i="50"/>
  <c r="DL10" i="50"/>
  <c r="DL7" i="50" s="1"/>
  <c r="CI8" i="50"/>
  <c r="BO21" i="50"/>
  <c r="BE9" i="50"/>
  <c r="DO8" i="50"/>
  <c r="BB7" i="50"/>
  <c r="BC17" i="50"/>
  <c r="BC9" i="50"/>
  <c r="BO9" i="50"/>
  <c r="BO17" i="50"/>
  <c r="BW9" i="50"/>
  <c r="DE21" i="50"/>
  <c r="BW21" i="50"/>
  <c r="BN10" i="50"/>
  <c r="BO10" i="50" s="1"/>
  <c r="AN11" i="50"/>
  <c r="CU9" i="50"/>
  <c r="BR9" i="50"/>
  <c r="AI9" i="50"/>
  <c r="AW14" i="50"/>
  <c r="AK8" i="50"/>
  <c r="AA8" i="50"/>
  <c r="AU17" i="50"/>
  <c r="CU11" i="50"/>
  <c r="BQ11" i="50"/>
  <c r="AR10" i="50"/>
  <c r="AS10" i="50" s="1"/>
  <c r="CA9" i="50"/>
  <c r="BG8" i="50"/>
  <c r="BO14" i="50"/>
  <c r="AK14" i="50"/>
  <c r="CG11" i="50"/>
  <c r="DC8" i="50"/>
  <c r="DC17" i="50"/>
  <c r="DC21" i="50"/>
  <c r="AW21" i="50"/>
  <c r="BW17" i="50"/>
  <c r="CL14" i="50"/>
  <c r="AI14" i="50"/>
  <c r="CL9" i="50"/>
  <c r="CZ7" i="50"/>
  <c r="DA21" i="50"/>
  <c r="BH14" i="50"/>
  <c r="DD10" i="50"/>
  <c r="BE11" i="50"/>
  <c r="CV8" i="50"/>
  <c r="BM8" i="50"/>
  <c r="AU8" i="50"/>
  <c r="AA21" i="50"/>
  <c r="BC21" i="50"/>
  <c r="AK17" i="50"/>
  <c r="DA14" i="50"/>
  <c r="BE14" i="50"/>
  <c r="DB10" i="50"/>
  <c r="DA9" i="50"/>
  <c r="BH9" i="50"/>
  <c r="CR7" i="50"/>
  <c r="AS8" i="50"/>
  <c r="AM14" i="50"/>
  <c r="AD14" i="50"/>
  <c r="CG14" i="50"/>
  <c r="CV21" i="50"/>
  <c r="AI21" i="50"/>
  <c r="CL17" i="50"/>
  <c r="CU21" i="50"/>
  <c r="AM21" i="50"/>
  <c r="AD21" i="50"/>
  <c r="CS17" i="50"/>
  <c r="BM17" i="50"/>
  <c r="DE14" i="50"/>
  <c r="BC14" i="50"/>
  <c r="CZ10" i="50"/>
  <c r="BW11" i="50"/>
  <c r="CQ8" i="50"/>
  <c r="BN7" i="50"/>
  <c r="AL7" i="50"/>
  <c r="AD7" i="50" s="1"/>
  <c r="Y8" i="50"/>
  <c r="AC10" i="50"/>
  <c r="AM17" i="50"/>
  <c r="AT10" i="50"/>
  <c r="BY21" i="50"/>
  <c r="BM21" i="50"/>
  <c r="AN21" i="50"/>
  <c r="CG17" i="50"/>
  <c r="BG17" i="50"/>
  <c r="AN17" i="50"/>
  <c r="CQ14" i="50"/>
  <c r="DJ10" i="50"/>
  <c r="DJ7" i="50" s="1"/>
  <c r="DA7" i="50" s="1"/>
  <c r="CK11" i="50"/>
  <c r="AV10" i="50"/>
  <c r="BY9" i="50"/>
  <c r="BR14" i="50"/>
  <c r="CG21" i="50"/>
  <c r="BG21" i="50"/>
  <c r="CV17" i="50"/>
  <c r="CB17" i="50"/>
  <c r="BE17" i="50"/>
  <c r="AX14" i="50"/>
  <c r="DE11" i="50"/>
  <c r="BP10" i="50"/>
  <c r="DF9" i="50"/>
  <c r="CT7" i="50"/>
  <c r="BX7" i="50"/>
  <c r="BD7" i="50"/>
  <c r="AI8" i="50"/>
  <c r="DO17" i="50"/>
  <c r="DA11" i="50"/>
  <c r="CF10" i="50"/>
  <c r="CL8" i="50"/>
  <c r="BP7" i="50"/>
  <c r="AX8" i="50"/>
  <c r="BR17" i="50"/>
  <c r="CI14" i="50"/>
  <c r="BQ14" i="50"/>
  <c r="BZ10" i="50"/>
  <c r="AL10" i="50"/>
  <c r="AD10" i="50" s="1"/>
  <c r="DC9" i="50"/>
  <c r="AS9" i="50"/>
  <c r="CJ7" i="50"/>
  <c r="CK7" i="50" s="1"/>
  <c r="BO8" i="50"/>
  <c r="DF21" i="50"/>
  <c r="BM14" i="50"/>
  <c r="BY11" i="50"/>
  <c r="BF10" i="50"/>
  <c r="AJ10" i="50"/>
  <c r="CI9" i="50"/>
  <c r="BM9" i="50"/>
  <c r="DE8" i="50"/>
  <c r="AT7" i="50"/>
  <c r="CQ21" i="50"/>
  <c r="BQ21" i="50"/>
  <c r="AU21" i="50"/>
  <c r="DE17" i="50"/>
  <c r="CB14" i="50"/>
  <c r="CT10" i="50"/>
  <c r="AI11" i="50"/>
  <c r="AM9" i="50"/>
  <c r="CH7" i="50"/>
  <c r="BL7" i="50"/>
  <c r="BV7" i="50"/>
  <c r="CK21" i="50"/>
  <c r="BR21" i="50"/>
  <c r="AS21" i="50"/>
  <c r="CI17" i="50"/>
  <c r="AI17" i="50"/>
  <c r="CV14" i="50"/>
  <c r="CA14" i="50"/>
  <c r="BG14" i="50"/>
  <c r="DN10" i="50"/>
  <c r="CR10" i="50"/>
  <c r="BV10" i="50"/>
  <c r="BD10" i="50"/>
  <c r="AU10" i="50" s="1"/>
  <c r="BX10" i="50"/>
  <c r="BY10" i="50" s="1"/>
  <c r="CG9" i="50"/>
  <c r="BG9" i="50"/>
  <c r="AK9" i="50"/>
  <c r="CS8" i="50"/>
  <c r="CF7" i="50"/>
  <c r="BH8" i="50"/>
  <c r="AR7" i="50"/>
  <c r="AH10" i="50"/>
  <c r="AJ7" i="50"/>
  <c r="CV11" i="50"/>
  <c r="CI11" i="50"/>
  <c r="AS11" i="50"/>
  <c r="DO9" i="50"/>
  <c r="DA8" i="50"/>
  <c r="CK8" i="50"/>
  <c r="DB7" i="50"/>
  <c r="AV7" i="50"/>
  <c r="DF17" i="50"/>
  <c r="CB21" i="50"/>
  <c r="AX17" i="50"/>
  <c r="DF11" i="50"/>
  <c r="CS11" i="50"/>
  <c r="BC11" i="50"/>
  <c r="AM11" i="50"/>
  <c r="AN9" i="50"/>
  <c r="CU8" i="50"/>
  <c r="BR8" i="50"/>
  <c r="BE8" i="50"/>
  <c r="AX21" i="50"/>
  <c r="CB11" i="50"/>
  <c r="BO11" i="50"/>
  <c r="CG8" i="50"/>
  <c r="BQ8" i="50"/>
  <c r="AN8" i="50"/>
  <c r="BZ7" i="50"/>
  <c r="BY17" i="50"/>
  <c r="CU14" i="50"/>
  <c r="CQ11" i="50"/>
  <c r="CA11" i="50"/>
  <c r="AX11" i="50"/>
  <c r="AK11" i="50"/>
  <c r="DE9" i="50"/>
  <c r="CB9" i="50"/>
  <c r="DF8" i="50"/>
  <c r="BC8" i="50"/>
  <c r="AM8" i="50"/>
  <c r="CL21" i="50"/>
  <c r="BH17" i="50"/>
  <c r="AN14" i="50"/>
  <c r="DC11" i="50"/>
  <c r="BM11" i="50"/>
  <c r="AW11" i="50"/>
  <c r="AX9" i="50"/>
  <c r="CB8" i="50"/>
  <c r="CJ10" i="50"/>
  <c r="CP7" i="50"/>
  <c r="BW7" i="50" l="1"/>
  <c r="AW10" i="50"/>
  <c r="CQ7" i="50"/>
  <c r="CS7" i="50"/>
  <c r="DA10" i="50"/>
  <c r="CG10" i="50"/>
  <c r="CS10" i="50"/>
  <c r="BH7" i="50"/>
  <c r="DF10" i="50"/>
  <c r="AN7" i="50"/>
  <c r="BQ10" i="50"/>
  <c r="DC7" i="50"/>
  <c r="BY7" i="50"/>
  <c r="DC10" i="50"/>
  <c r="CU7" i="50"/>
  <c r="DE10" i="50"/>
  <c r="AS7" i="50"/>
  <c r="AM7" i="50"/>
  <c r="CI7" i="50"/>
  <c r="BC7" i="50"/>
  <c r="CG7" i="50"/>
  <c r="DN7" i="50"/>
  <c r="DF7" i="50" s="1"/>
  <c r="BQ7" i="50"/>
  <c r="BW10" i="50"/>
  <c r="AI7" i="50"/>
  <c r="AI10" i="50"/>
  <c r="Y10" i="50"/>
  <c r="DO10" i="50"/>
  <c r="AK7" i="50"/>
  <c r="CU10" i="50"/>
  <c r="AK10" i="50"/>
  <c r="BR10" i="50"/>
  <c r="CQ10" i="50"/>
  <c r="AN10" i="50"/>
  <c r="AA7" i="50"/>
  <c r="CA10" i="50"/>
  <c r="BG10" i="50"/>
  <c r="CV7" i="50"/>
  <c r="BE7" i="50"/>
  <c r="AA10" i="50"/>
  <c r="AM10" i="50"/>
  <c r="CB10" i="50"/>
  <c r="BM10" i="50"/>
  <c r="CV10" i="50"/>
  <c r="BE10" i="50"/>
  <c r="BO7" i="50"/>
  <c r="BM7" i="50"/>
  <c r="BG7" i="50"/>
  <c r="AU7" i="50"/>
  <c r="CL7" i="50"/>
  <c r="CI10" i="50"/>
  <c r="AX10" i="50"/>
  <c r="BH10" i="50"/>
  <c r="DE7" i="50"/>
  <c r="CB7" i="50"/>
  <c r="CA7" i="50"/>
  <c r="BR7" i="50"/>
  <c r="AW7" i="50"/>
  <c r="AX7" i="50"/>
  <c r="CL10" i="50"/>
  <c r="CK10" i="50"/>
  <c r="DP7" i="50" l="1"/>
  <c r="DO7" i="50"/>
</calcChain>
</file>

<file path=xl/comments1.xml><?xml version="1.0" encoding="utf-8"?>
<comments xmlns="http://schemas.openxmlformats.org/spreadsheetml/2006/main">
  <authors>
    <author>高岡市</author>
  </authors>
  <commentList>
    <comment ref="D15" authorId="0" shapeId="0">
      <text>
        <r>
          <rPr>
            <b/>
            <sz val="9"/>
            <color indexed="81"/>
            <rFont val="ＭＳ 明朝"/>
            <family val="1"/>
            <charset val="128"/>
          </rPr>
          <t>新年度6月の報告書(決定報告書)の納税義務者数を転記すること</t>
        </r>
      </text>
    </comment>
  </commentList>
</comments>
</file>

<file path=xl/sharedStrings.xml><?xml version="1.0" encoding="utf-8"?>
<sst xmlns="http://schemas.openxmlformats.org/spreadsheetml/2006/main" count="993" uniqueCount="129">
  <si>
    <t>年度</t>
    <rPh sb="0" eb="2">
      <t>ネンド</t>
    </rPh>
    <phoneticPr fontId="2"/>
  </si>
  <si>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</si>
  <si>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</si>
  <si>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</si>
  <si>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</si>
  <si>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</si>
  <si>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小計</t>
    <rPh sb="0" eb="2">
      <t>ショウケイ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</si>
  <si>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</si>
  <si>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</si>
  <si>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税目</t>
    <rPh sb="0" eb="2">
      <t>ゼイモク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</si>
  <si>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</si>
  <si>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</si>
  <si>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</si>
  <si>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</si>
  <si>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</si>
  <si>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加算金</t>
    <rPh sb="0" eb="3">
      <t>カサンキン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</si>
  <si>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</si>
  <si>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</si>
  <si>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</si>
  <si>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</si>
  <si>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還付金</t>
    <rPh sb="0" eb="2">
      <t>カンプ</t>
    </rPh>
    <rPh sb="2" eb="3">
      <t>キン</t>
    </rPh>
    <phoneticPr fontId="2"/>
  </si>
  <si>
    <t>市県民税</t>
    <rPh sb="0" eb="4">
      <t>シケンミンゼイ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</si>
  <si>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</si>
  <si>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</si>
  <si>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</si>
  <si>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</si>
  <si>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</si>
  <si>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</si>
  <si>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</si>
  <si>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特別徴収</t>
    <rPh sb="0" eb="2">
      <t>トクベツ</t>
    </rPh>
    <rPh sb="2" eb="4">
      <t>チョウシュウ</t>
    </rPh>
    <phoneticPr fontId="2"/>
  </si>
  <si>
    <t>人員</t>
    <rPh sb="0" eb="2">
      <t>ジンイン</t>
    </rPh>
    <phoneticPr fontId="2"/>
  </si>
  <si>
    <t>国民健康保険税</t>
    <rPh sb="0" eb="7">
      <t>コクミンケンコウホケンゼイ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</si>
  <si>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</si>
  <si>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</si>
  <si>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市県民税
（普通徴収）</t>
    <rPh sb="0" eb="4">
      <t>シケンミンゼイ</t>
    </rPh>
    <rPh sb="6" eb="8">
      <t>フツウ</t>
    </rPh>
    <rPh sb="8" eb="10">
      <t>チョウシュウ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</si>
  <si>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</si>
  <si>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%</t>
    <phoneticPr fontId="2"/>
  </si>
  <si>
    <t>2　過誤納金還付状況</t>
    <rPh sb="2" eb="5">
      <t>カゴノウ</t>
    </rPh>
    <rPh sb="5" eb="6">
      <t>キン</t>
    </rPh>
    <rPh sb="6" eb="8">
      <t>カンプ</t>
    </rPh>
    <rPh sb="8" eb="10">
      <t>ジョウキョウ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</si>
  <si>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</si>
  <si>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-</t>
    <phoneticPr fontId="2"/>
  </si>
  <si>
    <t>(3) 滞納繰越分</t>
    <rPh sb="4" eb="9">
      <t>タイノウクリコシブン</t>
    </rPh>
    <phoneticPr fontId="2"/>
  </si>
  <si>
    <t>(2) 滞納繰越分</t>
    <rPh sb="4" eb="9">
      <t>タイノウクリコシブン</t>
    </rPh>
    <phoneticPr fontId="2"/>
  </si>
  <si>
    <t>(2) 現年課税分</t>
    <rPh sb="4" eb="9">
      <t>ゲンネンカゼイブン</t>
    </rPh>
    <phoneticPr fontId="2"/>
  </si>
  <si>
    <t>(1) 現年課税分</t>
    <rPh sb="4" eb="9">
      <t>ゲンネンカゼイブン</t>
    </rPh>
    <phoneticPr fontId="2"/>
  </si>
  <si>
    <t>(4) 交付金</t>
    <rPh sb="4" eb="7">
      <t>コウフキン</t>
    </rPh>
    <phoneticPr fontId="2"/>
  </si>
  <si>
    <t>(3) 交付金</t>
    <rPh sb="4" eb="7">
      <t>コウフキン</t>
    </rPh>
    <phoneticPr fontId="2"/>
  </si>
  <si>
    <t>(3) 滞納繰越分</t>
    <rPh sb="4" eb="6">
      <t>タイノウ</t>
    </rPh>
    <rPh sb="6" eb="8">
      <t>クリコシ</t>
    </rPh>
    <rPh sb="8" eb="9">
      <t>ブン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</si>
  <si>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</si>
  <si>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(2) 現年課税分</t>
    <rPh sb="4" eb="6">
      <t>ゲンネン</t>
    </rPh>
    <rPh sb="6" eb="8">
      <t>カゼイ</t>
    </rPh>
    <rPh sb="8" eb="9">
      <t>ブン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</si>
  <si>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</si>
  <si>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個人市民税</t>
    <rPh sb="0" eb="2">
      <t>コジン</t>
    </rPh>
    <rPh sb="2" eb="5">
      <t>シミンゼイ</t>
    </rPh>
    <phoneticPr fontId="2"/>
  </si>
  <si>
    <t>市民税</t>
    <rPh sb="0" eb="3">
      <t>シミンゼイ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</si>
  <si>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</si>
  <si>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</si>
  <si>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市税</t>
    <rPh sb="0" eb="2">
      <t>シゼイ</t>
    </rPh>
    <phoneticPr fontId="2"/>
  </si>
  <si>
    <t>%</t>
    <phoneticPr fontId="2"/>
  </si>
  <si>
    <t>%</t>
    <phoneticPr fontId="2"/>
  </si>
  <si>
    <t>千円</t>
    <rPh sb="0" eb="2">
      <t>センエン</t>
    </rPh>
    <phoneticPr fontId="2"/>
  </si>
  <si>
    <t>前年比</t>
    <rPh sb="0" eb="3">
      <t>ゼンネンヒ</t>
    </rPh>
    <phoneticPr fontId="2"/>
  </si>
  <si>
    <t>収納率</t>
    <rPh sb="0" eb="2">
      <t>シュウノウ</t>
    </rPh>
    <rPh sb="2" eb="3">
      <t>リツ</t>
    </rPh>
    <phoneticPr fontId="2"/>
  </si>
  <si>
    <t>収納額</t>
    <rPh sb="0" eb="2">
      <t>シュウノウ</t>
    </rPh>
    <rPh sb="2" eb="3">
      <t>ガク</t>
    </rPh>
    <phoneticPr fontId="2"/>
  </si>
  <si>
    <t>調定額</t>
    <rPh sb="0" eb="3">
      <t>チョウテイガク</t>
    </rPh>
    <phoneticPr fontId="2"/>
  </si>
  <si>
    <t>予算額</t>
    <rPh sb="0" eb="3">
      <t>ヨサンガク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</si>
  <si>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</si>
  <si>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</si>
  <si>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</si>
  <si>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計</t>
    <rPh sb="0" eb="1">
      <t>ケイ</t>
    </rPh>
    <phoneticPr fontId="2"/>
  </si>
  <si>
    <t>7/100</t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</si>
  <si>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</si>
  <si>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還付額</t>
    <rPh sb="0" eb="2">
      <t>カンプ</t>
    </rPh>
    <rPh sb="2" eb="3">
      <t>ガク</t>
    </rPh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</si>
  <si>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</si>
  <si>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〃</t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</si>
  <si>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</si>
  <si>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按分率による</t>
    <rPh sb="0" eb="2">
      <t>アンブン</t>
    </rPh>
    <rPh sb="2" eb="3">
      <t>リツ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</si>
  <si>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</si>
  <si>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</si>
  <si>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名、通</t>
    <rPh sb="0" eb="1">
      <t>メイ</t>
    </rPh>
    <rPh sb="2" eb="3">
      <t>ツウ</t>
    </rPh>
    <phoneticPr fontId="2"/>
  </si>
  <si>
    <t>交付金</t>
    <rPh sb="0" eb="3">
      <t>コウフキン</t>
    </rPh>
    <phoneticPr fontId="2"/>
  </si>
  <si>
    <t>交付基準</t>
    <rPh sb="0" eb="2">
      <t>コウフ</t>
    </rPh>
    <rPh sb="2" eb="4">
      <t>キジュン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</si>
  <si>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</si>
  <si>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</si>
  <si>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証票交付</t>
    <rPh sb="0" eb="2">
      <t>ショウヒョウ</t>
    </rPh>
    <rPh sb="2" eb="4">
      <t>コウフ</t>
    </rPh>
    <phoneticPr fontId="2"/>
  </si>
  <si>
    <t>督促手数料</t>
    <rPh sb="0" eb="2">
      <t>トクソク</t>
    </rPh>
    <rPh sb="2" eb="5">
      <t>テスウリョウ</t>
    </rPh>
    <phoneticPr fontId="2"/>
  </si>
  <si>
    <t>証明・閲覧</t>
    <rPh sb="0" eb="2">
      <t>ショウメイ</t>
    </rPh>
    <rPh sb="3" eb="5">
      <t>エツラン</t>
    </rPh>
    <phoneticPr fontId="2"/>
  </si>
  <si>
    <t>その他収入</t>
    <rPh sb="2" eb="3">
      <t>タ</t>
    </rPh>
    <rPh sb="3" eb="5">
      <t>シュウニュウ</t>
    </rPh>
    <phoneticPr fontId="2"/>
  </si>
  <si>
    <t>-</t>
    <phoneticPr fontId="2"/>
  </si>
  <si>
    <t>延滞金</t>
    <rPh sb="0" eb="3">
      <t>エンタイキン</t>
    </rPh>
    <phoneticPr fontId="2"/>
  </si>
  <si>
    <t>未収入額</t>
    <rPh sb="0" eb="3">
      <t>ミシュウニュウ</t>
    </rPh>
    <rPh sb="3" eb="4">
      <t>ガク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</si>
  <si>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</si>
  <si>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収入額</t>
    <rPh sb="0" eb="2">
      <t>シュウニュウ</t>
    </rPh>
    <rPh sb="2" eb="3">
      <t>ガク</t>
    </rPh>
    <phoneticPr fontId="2"/>
  </si>
  <si>
    <t>種別</t>
    <rPh sb="0" eb="2">
      <t>シュベツ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</si>
  <si>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</si>
  <si>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</si>
  <si>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</si>
  <si>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</si>
  <si>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（注）市税には、個人県民税分を含む。</t>
    <rPh sb="3" eb="5">
      <t>シゼイ</t>
    </rPh>
    <rPh sb="15" eb="16">
      <t>フク</t>
    </rPh>
    <phoneticPr fontId="2"/>
  </si>
  <si>
    <t>電話加入権等</t>
    <rPh sb="0" eb="2">
      <t>デンワ</t>
    </rPh>
    <rPh sb="2" eb="5">
      <t>カニュウケン</t>
    </rPh>
    <rPh sb="5" eb="6">
      <t>トウ</t>
    </rPh>
    <phoneticPr fontId="2"/>
  </si>
  <si>
    <t>債権</t>
    <rPh sb="0" eb="2">
      <t>サイケン</t>
    </rPh>
    <phoneticPr fontId="2"/>
  </si>
  <si>
    <t>動産</t>
    <rPh sb="0" eb="2">
      <t>ドウサン</t>
    </rPh>
    <phoneticPr fontId="2"/>
  </si>
  <si>
    <t>不動産</t>
    <rPh sb="0" eb="3">
      <t>フドウサン</t>
    </rPh>
    <phoneticPr fontId="2"/>
  </si>
  <si>
    <t>うち公売による充当</t>
    <rPh sb="2" eb="4">
      <t>コウバイ</t>
    </rPh>
    <rPh sb="7" eb="9">
      <t>ジュウトウ</t>
    </rPh>
    <phoneticPr fontId="2"/>
  </si>
  <si>
    <t>本年度末合計</t>
    <rPh sb="0" eb="1">
      <t>ホン</t>
    </rPh>
    <rPh sb="1" eb="4">
      <t>ネンドマツ</t>
    </rPh>
    <rPh sb="4" eb="6">
      <t>ゴウケイ</t>
    </rPh>
    <phoneticPr fontId="2"/>
  </si>
  <si>
    <t>解除等</t>
    <rPh sb="0" eb="2">
      <t>カイジョ</t>
    </rPh>
    <rPh sb="2" eb="3">
      <t>トウ</t>
    </rPh>
    <phoneticPr fontId="2"/>
  </si>
  <si>
    <t>差押</t>
    <rPh sb="0" eb="2">
      <t>サシオサエ</t>
    </rPh>
    <phoneticPr fontId="2"/>
  </si>
  <si>
    <t>前年度末合計</t>
    <rPh sb="0" eb="3">
      <t>ゼンネンド</t>
    </rPh>
    <rPh sb="3" eb="4">
      <t>マツ</t>
    </rPh>
    <rPh sb="4" eb="6">
      <t>ゴウケイ</t>
    </rPh>
    <phoneticPr fontId="2"/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</si>
  <si>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2"/>
  </si>
  <si>
    <t>(2)　執行停止としたもの</t>
    <rPh sb="4" eb="6">
      <t>シッコウ</t>
    </rPh>
    <rPh sb="6" eb="8">
      <t>テイシ</t>
    </rPh>
    <phoneticPr fontId="2"/>
  </si>
  <si>
    <t>環境性能割</t>
    <rPh sb="0" eb="2">
      <t>カンキョウ</t>
    </rPh>
    <rPh sb="2" eb="4">
      <t>セイノウ</t>
    </rPh>
    <rPh sb="4" eb="5">
      <t>ワ</t>
    </rPh>
    <phoneticPr fontId="2"/>
  </si>
  <si>
    <t>種別割</t>
    <rPh sb="0" eb="2">
      <t>シュベツ</t>
    </rPh>
    <rPh sb="2" eb="3">
      <t>ワ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</si>
  <si>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</si>
  <si>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</si>
  <si>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-</t>
    <phoneticPr fontId="2"/>
  </si>
  <si>
    <r>
      <t xml:space="preserve">軽自動車税
</t>
    </r>
    <r>
      <rPr>
        <sz val="8"/>
        <rFont val="ＭＳ 明朝"/>
        <family val="1"/>
        <charset val="128"/>
      </rPr>
      <t>（種別割）</t>
    </r>
    <rPh sb="0" eb="4">
      <t>ケイジドウシャ</t>
    </rPh>
    <rPh sb="4" eb="5">
      <t>ゼイ</t>
    </rPh>
    <rPh sb="7" eb="9">
      <t>シュベツ</t>
    </rPh>
    <rPh sb="9" eb="10">
      <t>ワ</t>
    </rPh>
    <phoneticPr fontId="2"/>
  </si>
  <si>
    <t>令和元年度</t>
  </si>
  <si>
    <t>令和３年度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</si>
  <si>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</si>
  <si>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令和3年度</t>
    <rPh sb="0" eb="2">
      <t>レイワ</t>
    </rPh>
    <rPh sb="3" eb="5">
      <t>ネンド</t>
    </rPh>
    <rPh sb="4" eb="5">
      <t>ド</t>
    </rPh>
    <phoneticPr fontId="2"/>
  </si>
  <si>
    <t>令和2年度</t>
    <rPh sb="0" eb="2">
      <t>レイワ</t>
    </rPh>
    <rPh sb="3" eb="5">
      <t>ネンド</t>
    </rPh>
    <rPh sb="4" eb="5">
      <t>ド</t>
    </rPh>
    <phoneticPr fontId="2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</si>
  <si>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2"/>
  </si>
  <si>
    <t>令和２年度</t>
  </si>
  <si>
    <t>令和３年度</t>
  </si>
  <si>
    <t>令和２年度</t>
    <phoneticPr fontId="2"/>
  </si>
  <si>
    <t>令和４年度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</si>
  <si>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</si>
  <si>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平成30年度</t>
    <rPh sb="0" eb="2">
      <t>ヘイセイ</t>
    </rPh>
    <rPh sb="4" eb="6">
      <t>ネンド</t>
    </rPh>
    <phoneticPr fontId="2"/>
  </si>
  <si>
    <t>令和4年度</t>
    <rPh sb="0" eb="2">
      <t>レイワ</t>
    </rPh>
    <rPh sb="3" eb="5">
      <t>ネンド</t>
    </rPh>
    <rPh sb="4" eb="5">
      <t>ド</t>
    </rPh>
    <phoneticPr fontId="2"/>
  </si>
  <si>
    <t>令和４年度</t>
  </si>
  <si>
    <t>7　税外収入金の収納状況(令和４年度)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4">
      <t>レイ</t>
    </rPh>
    <rPh sb="14" eb="15">
      <t>カズ</t>
    </rPh>
    <rPh sb="16" eb="18">
      <t>ネンドヘイネンド</t>
    </rPh>
    <phoneticPr fontId="2"/>
  </si>
  <si>
    <t>8　県民税徴収取扱費交付金(令和４年度)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5">
      <t>レイ</t>
    </rPh>
    <rPh sb="15" eb="16">
      <t>カズ</t>
    </rPh>
    <rPh sb="17" eb="19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</si>
</sst>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&quot;平成&quot;#&quot;年度&quot;"/>
    <numFmt numFmtId="177" formatCode="#,##0.0_ ;[Red]\-#,##0.0\ "/>
    <numFmt numFmtId="178" formatCode="0.0_ "/>
    <numFmt numFmtId="179" formatCode="#,##0;&quot;△ &quot;#,##0"/>
    <numFmt numFmtId="180" formatCode="#,##0_ ;[Red]\-#,##0\ "/>
    <numFmt numFmtId="181" formatCode="#,##0_ 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9"/>
      <color indexed="8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6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8" xfId="0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9" fontId="4" fillId="0" borderId="10" xfId="1" applyNumberFormat="1" applyFont="1" applyBorder="1" applyProtection="1">
      <alignment vertical="center"/>
      <protection locked="0"/>
    </xf>
    <xf numFmtId="179" fontId="4" fillId="0" borderId="1" xfId="1" applyNumberFormat="1" applyFont="1" applyBorder="1" applyProtection="1">
      <alignment vertical="center"/>
      <protection locked="0"/>
    </xf>
    <xf numFmtId="179" fontId="4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9" fontId="3" fillId="0" borderId="10" xfId="1" applyNumberFormat="1" applyFont="1" applyBorder="1" applyAlignment="1" applyProtection="1">
      <alignment horizontal="right" vertical="center"/>
      <protection locked="0"/>
    </xf>
    <xf numFmtId="177" fontId="3" fillId="0" borderId="10" xfId="1" applyNumberFormat="1" applyFont="1" applyBorder="1" applyAlignment="1" applyProtection="1">
      <alignment horizontal="right" vertical="center"/>
      <protection locked="0"/>
    </xf>
    <xf numFmtId="179" fontId="3" fillId="0" borderId="1" xfId="1" applyNumberFormat="1" applyFont="1" applyBorder="1" applyAlignment="1" applyProtection="1">
      <alignment horizontal="right" vertical="center"/>
      <protection locked="0"/>
    </xf>
    <xf numFmtId="177" fontId="3" fillId="0" borderId="1" xfId="1" applyNumberFormat="1" applyFont="1" applyBorder="1" applyAlignment="1" applyProtection="1">
      <alignment horizontal="right" vertical="center"/>
      <protection locked="0"/>
    </xf>
    <xf numFmtId="179" fontId="3" fillId="0" borderId="1" xfId="1" applyNumberFormat="1" applyFont="1" applyBorder="1" applyAlignment="1" applyProtection="1">
      <alignment horizontal="right" vertical="center"/>
    </xf>
    <xf numFmtId="38" fontId="3" fillId="0" borderId="1" xfId="1" applyFont="1" applyBorder="1">
      <alignment vertical="center"/>
    </xf>
    <xf numFmtId="38" fontId="3" fillId="0" borderId="1" xfId="1" applyFont="1" applyBorder="1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Protection="1">
      <alignment vertical="center"/>
    </xf>
    <xf numFmtId="176" fontId="3" fillId="0" borderId="10" xfId="0" applyNumberFormat="1" applyFont="1" applyBorder="1" applyAlignment="1">
      <alignment horizontal="distributed" vertical="center"/>
    </xf>
    <xf numFmtId="178" fontId="3" fillId="0" borderId="1" xfId="0" applyNumberFormat="1" applyFont="1" applyBorder="1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distributed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distributed" vertical="center"/>
    </xf>
    <xf numFmtId="176" fontId="3" fillId="0" borderId="1" xfId="0" applyNumberFormat="1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 indent="1"/>
    </xf>
    <xf numFmtId="38" fontId="3" fillId="0" borderId="10" xfId="1" applyFont="1" applyBorder="1" applyProtection="1">
      <alignment vertical="center"/>
      <protection locked="0"/>
    </xf>
    <xf numFmtId="178" fontId="3" fillId="0" borderId="10" xfId="0" applyNumberFormat="1" applyFont="1" applyBorder="1" applyProtection="1">
      <alignment vertical="center"/>
      <protection locked="0"/>
    </xf>
    <xf numFmtId="0" fontId="7" fillId="0" borderId="0" xfId="0" applyFont="1" applyAlignment="1">
      <alignment vertical="center"/>
    </xf>
    <xf numFmtId="177" fontId="3" fillId="0" borderId="10" xfId="1" applyNumberFormat="1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177" fontId="3" fillId="0" borderId="10" xfId="1" applyNumberFormat="1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18" xfId="0" applyFont="1" applyBorder="1">
      <alignment vertical="center"/>
    </xf>
    <xf numFmtId="177" fontId="3" fillId="0" borderId="15" xfId="1" applyNumberFormat="1" applyFont="1" applyBorder="1" applyAlignment="1">
      <alignment horizontal="right" vertical="center"/>
    </xf>
    <xf numFmtId="38" fontId="3" fillId="0" borderId="15" xfId="1" applyFont="1" applyBorder="1" applyProtection="1">
      <alignment vertical="center"/>
      <protection locked="0"/>
    </xf>
    <xf numFmtId="177" fontId="3" fillId="0" borderId="19" xfId="1" applyNumberFormat="1" applyFont="1" applyBorder="1" applyAlignment="1">
      <alignment horizontal="right" vertical="center"/>
    </xf>
    <xf numFmtId="38" fontId="3" fillId="0" borderId="19" xfId="1" applyFont="1" applyBorder="1" applyProtection="1">
      <alignment vertical="center"/>
      <protection locked="0"/>
    </xf>
    <xf numFmtId="0" fontId="3" fillId="0" borderId="22" xfId="0" applyFont="1" applyBorder="1">
      <alignment vertical="center"/>
    </xf>
    <xf numFmtId="0" fontId="3" fillId="0" borderId="2" xfId="0" applyFont="1" applyBorder="1">
      <alignment vertical="center"/>
    </xf>
    <xf numFmtId="177" fontId="3" fillId="0" borderId="9" xfId="1" applyNumberFormat="1" applyFont="1" applyBorder="1" applyAlignment="1">
      <alignment horizontal="right" vertical="center"/>
    </xf>
    <xf numFmtId="38" fontId="3" fillId="0" borderId="8" xfId="1" applyFont="1" applyBorder="1" applyProtection="1">
      <alignment vertical="center"/>
      <protection locked="0"/>
    </xf>
    <xf numFmtId="0" fontId="3" fillId="0" borderId="1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177" fontId="3" fillId="0" borderId="25" xfId="1" applyNumberFormat="1" applyFont="1" applyBorder="1" applyAlignment="1">
      <alignment horizontal="right" vertical="center"/>
    </xf>
    <xf numFmtId="0" fontId="9" fillId="0" borderId="29" xfId="0" applyFont="1" applyBorder="1">
      <alignment vertical="center"/>
    </xf>
    <xf numFmtId="177" fontId="3" fillId="0" borderId="26" xfId="1" applyNumberFormat="1" applyFont="1" applyBorder="1" applyAlignment="1">
      <alignment horizontal="right" vertical="center"/>
    </xf>
    <xf numFmtId="38" fontId="3" fillId="0" borderId="26" xfId="1" applyFont="1" applyBorder="1">
      <alignment vertical="center"/>
    </xf>
    <xf numFmtId="0" fontId="9" fillId="0" borderId="3" xfId="0" applyFont="1" applyBorder="1">
      <alignment vertical="center"/>
    </xf>
    <xf numFmtId="0" fontId="9" fillId="0" borderId="30" xfId="0" applyFont="1" applyBorder="1">
      <alignment vertical="center"/>
    </xf>
    <xf numFmtId="38" fontId="3" fillId="0" borderId="8" xfId="1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3" fillId="0" borderId="11" xfId="0" applyFont="1" applyBorder="1">
      <alignment vertical="center"/>
    </xf>
    <xf numFmtId="38" fontId="3" fillId="0" borderId="10" xfId="1" applyFont="1" applyBorder="1">
      <alignment vertical="center"/>
    </xf>
    <xf numFmtId="0" fontId="4" fillId="0" borderId="3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1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0" xfId="0" applyFont="1">
      <alignment vertical="center"/>
    </xf>
    <xf numFmtId="0" fontId="7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0" fontId="9" fillId="0" borderId="6" xfId="0" applyFont="1" applyBorder="1">
      <alignment vertical="center"/>
    </xf>
    <xf numFmtId="38" fontId="3" fillId="0" borderId="9" xfId="1" applyFont="1" applyBorder="1" applyProtection="1">
      <alignment vertical="center"/>
      <protection locked="0"/>
    </xf>
    <xf numFmtId="177" fontId="3" fillId="0" borderId="1" xfId="1" applyNumberFormat="1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7" fillId="0" borderId="0" xfId="0" applyFont="1" applyBorder="1" applyAlignment="1">
      <alignment vertical="center"/>
    </xf>
    <xf numFmtId="38" fontId="3" fillId="0" borderId="10" xfId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/>
    </xf>
    <xf numFmtId="0" fontId="7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38" fontId="3" fillId="0" borderId="10" xfId="1" applyFont="1" applyBorder="1" applyProtection="1">
      <alignment vertical="center"/>
    </xf>
    <xf numFmtId="177" fontId="3" fillId="0" borderId="10" xfId="1" applyNumberFormat="1" applyFont="1" applyBorder="1" applyAlignment="1" applyProtection="1">
      <alignment horizontal="right" vertical="center"/>
    </xf>
    <xf numFmtId="38" fontId="3" fillId="0" borderId="1" xfId="1" applyFont="1" applyBorder="1" applyProtection="1">
      <alignment vertical="center"/>
    </xf>
    <xf numFmtId="38" fontId="3" fillId="0" borderId="8" xfId="1" applyFont="1" applyBorder="1" applyProtection="1">
      <alignment vertical="center"/>
    </xf>
    <xf numFmtId="177" fontId="3" fillId="0" borderId="9" xfId="1" applyNumberFormat="1" applyFont="1" applyBorder="1" applyAlignment="1" applyProtection="1">
      <alignment horizontal="right" vertical="center"/>
    </xf>
    <xf numFmtId="177" fontId="3" fillId="0" borderId="9" xfId="1" applyNumberFormat="1" applyFont="1" applyBorder="1" applyAlignment="1" applyProtection="1">
      <alignment horizontal="right" vertical="center"/>
      <protection locked="0"/>
    </xf>
    <xf numFmtId="38" fontId="3" fillId="0" borderId="26" xfId="1" applyFont="1" applyBorder="1" applyProtection="1">
      <alignment vertical="center"/>
    </xf>
    <xf numFmtId="177" fontId="3" fillId="0" borderId="26" xfId="1" applyNumberFormat="1" applyFont="1" applyBorder="1" applyAlignment="1" applyProtection="1">
      <alignment horizontal="right" vertical="center"/>
    </xf>
    <xf numFmtId="177" fontId="3" fillId="0" borderId="26" xfId="1" applyNumberFormat="1" applyFont="1" applyBorder="1" applyAlignment="1" applyProtection="1">
      <alignment horizontal="right" vertical="center"/>
      <protection locked="0"/>
    </xf>
    <xf numFmtId="177" fontId="3" fillId="0" borderId="25" xfId="1" applyNumberFormat="1" applyFont="1" applyBorder="1" applyAlignment="1" applyProtection="1">
      <alignment horizontal="right" vertical="center"/>
    </xf>
    <xf numFmtId="177" fontId="3" fillId="0" borderId="25" xfId="1" applyNumberFormat="1" applyFont="1" applyBorder="1" applyAlignment="1" applyProtection="1">
      <alignment horizontal="right" vertical="center"/>
      <protection locked="0"/>
    </xf>
    <xf numFmtId="177" fontId="3" fillId="0" borderId="15" xfId="1" applyNumberFormat="1" applyFont="1" applyBorder="1" applyAlignment="1" applyProtection="1">
      <alignment horizontal="right" vertical="center"/>
    </xf>
    <xf numFmtId="177" fontId="3" fillId="0" borderId="15" xfId="1" applyNumberFormat="1" applyFont="1" applyBorder="1" applyAlignment="1" applyProtection="1">
      <alignment horizontal="right" vertical="center"/>
      <protection locked="0"/>
    </xf>
    <xf numFmtId="177" fontId="3" fillId="0" borderId="19" xfId="1" applyNumberFormat="1" applyFont="1" applyBorder="1" applyAlignment="1" applyProtection="1">
      <alignment horizontal="right" vertical="center"/>
    </xf>
    <xf numFmtId="177" fontId="3" fillId="0" borderId="19" xfId="1" applyNumberFormat="1" applyFont="1" applyBorder="1" applyAlignment="1" applyProtection="1">
      <alignment horizontal="right" vertical="center"/>
      <protection locked="0"/>
    </xf>
    <xf numFmtId="177" fontId="3" fillId="0" borderId="10" xfId="1" applyNumberFormat="1" applyFont="1" applyBorder="1" applyAlignment="1" applyProtection="1">
      <alignment horizontal="center" vertical="center"/>
    </xf>
    <xf numFmtId="177" fontId="3" fillId="0" borderId="10" xfId="1" applyNumberFormat="1" applyFont="1" applyBorder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3" fillId="0" borderId="1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6" fillId="0" borderId="30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8" fillId="0" borderId="1" xfId="0" applyFont="1" applyBorder="1" applyAlignment="1">
      <alignment horizontal="distributed" vertical="center"/>
    </xf>
    <xf numFmtId="0" fontId="18" fillId="0" borderId="1" xfId="0" applyFont="1" applyBorder="1" applyAlignment="1">
      <alignment horizontal="distributed" vertical="center" indent="1"/>
    </xf>
    <xf numFmtId="0" fontId="18" fillId="0" borderId="11" xfId="0" applyFont="1" applyBorder="1" applyAlignment="1">
      <alignment horizontal="distributed" vertical="center" indent="1"/>
    </xf>
    <xf numFmtId="0" fontId="18" fillId="0" borderId="36" xfId="0" applyFont="1" applyBorder="1" applyAlignment="1">
      <alignment horizontal="distributed" vertical="center"/>
    </xf>
    <xf numFmtId="0" fontId="17" fillId="0" borderId="2" xfId="0" applyFont="1" applyBorder="1" applyAlignment="1">
      <alignment horizontal="right" vertical="center"/>
    </xf>
    <xf numFmtId="0" fontId="17" fillId="0" borderId="38" xfId="0" applyFont="1" applyBorder="1" applyAlignment="1">
      <alignment horizontal="right" vertical="center"/>
    </xf>
    <xf numFmtId="179" fontId="18" fillId="0" borderId="10" xfId="1" applyNumberFormat="1" applyFont="1" applyBorder="1" applyProtection="1">
      <alignment vertical="center"/>
    </xf>
    <xf numFmtId="179" fontId="18" fillId="0" borderId="10" xfId="1" applyNumberFormat="1" applyFont="1" applyBorder="1" applyProtection="1">
      <alignment vertical="center"/>
      <protection locked="0"/>
    </xf>
    <xf numFmtId="179" fontId="18" fillId="0" borderId="6" xfId="1" applyNumberFormat="1" applyFont="1" applyBorder="1" applyProtection="1">
      <alignment vertical="center"/>
      <protection locked="0"/>
    </xf>
    <xf numFmtId="179" fontId="18" fillId="0" borderId="37" xfId="1" applyNumberFormat="1" applyFont="1" applyBorder="1" applyProtection="1">
      <alignment vertical="center"/>
      <protection locked="0"/>
    </xf>
    <xf numFmtId="179" fontId="18" fillId="0" borderId="10" xfId="1" applyNumberFormat="1" applyFont="1" applyBorder="1">
      <alignment vertical="center"/>
    </xf>
    <xf numFmtId="179" fontId="18" fillId="0" borderId="1" xfId="1" applyNumberFormat="1" applyFont="1" applyBorder="1" applyProtection="1">
      <alignment vertical="center"/>
      <protection locked="0"/>
    </xf>
    <xf numFmtId="179" fontId="18" fillId="0" borderId="0" xfId="0" applyNumberFormat="1" applyFont="1" applyProtection="1">
      <alignment vertical="center"/>
      <protection locked="0"/>
    </xf>
    <xf numFmtId="179" fontId="18" fillId="0" borderId="11" xfId="1" applyNumberFormat="1" applyFont="1" applyBorder="1" applyProtection="1">
      <alignment vertical="center"/>
      <protection locked="0"/>
    </xf>
    <xf numFmtId="179" fontId="18" fillId="0" borderId="36" xfId="1" applyNumberFormat="1" applyFont="1" applyBorder="1" applyProtection="1">
      <alignment vertical="center"/>
      <protection locked="0"/>
    </xf>
    <xf numFmtId="179" fontId="18" fillId="0" borderId="1" xfId="1" applyNumberFormat="1" applyFont="1" applyBorder="1">
      <alignment vertical="center"/>
    </xf>
    <xf numFmtId="179" fontId="18" fillId="0" borderId="11" xfId="1" applyNumberFormat="1" applyFont="1" applyBorder="1">
      <alignment vertical="center"/>
    </xf>
    <xf numFmtId="179" fontId="18" fillId="0" borderId="36" xfId="1" applyNumberFormat="1" applyFont="1" applyBorder="1">
      <alignment vertical="center"/>
    </xf>
    <xf numFmtId="177" fontId="3" fillId="0" borderId="41" xfId="1" applyNumberFormat="1" applyFont="1" applyBorder="1" applyAlignment="1">
      <alignment horizontal="right" vertical="center"/>
    </xf>
    <xf numFmtId="177" fontId="3" fillId="0" borderId="8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 indent="1"/>
    </xf>
    <xf numFmtId="0" fontId="3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distributed" vertical="center" wrapText="1" indent="1"/>
    </xf>
    <xf numFmtId="0" fontId="3" fillId="0" borderId="0" xfId="0" applyFont="1" applyBorder="1" applyAlignment="1">
      <alignment horizontal="center" vertical="center"/>
    </xf>
    <xf numFmtId="179" fontId="3" fillId="0" borderId="10" xfId="0" applyNumberFormat="1" applyFont="1" applyBorder="1" applyProtection="1">
      <alignment vertical="center"/>
      <protection locked="0"/>
    </xf>
    <xf numFmtId="179" fontId="3" fillId="0" borderId="1" xfId="0" applyNumberFormat="1" applyFont="1" applyBorder="1" applyProtection="1">
      <alignment vertical="center"/>
      <protection locked="0"/>
    </xf>
    <xf numFmtId="179" fontId="3" fillId="0" borderId="1" xfId="0" applyNumberFormat="1" applyFont="1" applyBorder="1">
      <alignment vertical="center"/>
    </xf>
    <xf numFmtId="179" fontId="3" fillId="0" borderId="26" xfId="0" applyNumberFormat="1" applyFont="1" applyBorder="1">
      <alignment vertical="center"/>
    </xf>
    <xf numFmtId="0" fontId="3" fillId="3" borderId="30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distributed" vertical="center"/>
    </xf>
    <xf numFmtId="0" fontId="4" fillId="3" borderId="1" xfId="0" applyFont="1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4" fillId="3" borderId="36" xfId="0" applyFont="1" applyFill="1" applyBorder="1" applyAlignment="1">
      <alignment horizontal="distributed" vertical="center"/>
    </xf>
    <xf numFmtId="0" fontId="6" fillId="3" borderId="8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3" borderId="38" xfId="0" applyFont="1" applyFill="1" applyBorder="1" applyAlignment="1">
      <alignment horizontal="right" vertical="center"/>
    </xf>
    <xf numFmtId="179" fontId="4" fillId="3" borderId="10" xfId="1" applyNumberFormat="1" applyFont="1" applyFill="1" applyBorder="1" applyProtection="1">
      <alignment vertical="center"/>
    </xf>
    <xf numFmtId="179" fontId="4" fillId="3" borderId="10" xfId="1" applyNumberFormat="1" applyFont="1" applyFill="1" applyBorder="1" applyProtection="1">
      <alignment vertical="center"/>
      <protection locked="0"/>
    </xf>
    <xf numFmtId="179" fontId="4" fillId="3" borderId="6" xfId="1" applyNumberFormat="1" applyFont="1" applyFill="1" applyBorder="1" applyProtection="1">
      <alignment vertical="center"/>
      <protection locked="0"/>
    </xf>
    <xf numFmtId="179" fontId="4" fillId="3" borderId="37" xfId="1" applyNumberFormat="1" applyFont="1" applyFill="1" applyBorder="1" applyProtection="1">
      <alignment vertical="center"/>
      <protection locked="0"/>
    </xf>
    <xf numFmtId="179" fontId="4" fillId="3" borderId="10" xfId="1" applyNumberFormat="1" applyFont="1" applyFill="1" applyBorder="1">
      <alignment vertical="center"/>
    </xf>
    <xf numFmtId="179" fontId="4" fillId="3" borderId="1" xfId="1" applyNumberFormat="1" applyFont="1" applyFill="1" applyBorder="1" applyProtection="1">
      <alignment vertical="center"/>
      <protection locked="0"/>
    </xf>
    <xf numFmtId="179" fontId="4" fillId="3" borderId="0" xfId="0" applyNumberFormat="1" applyFont="1" applyFill="1" applyProtection="1">
      <alignment vertical="center"/>
      <protection locked="0"/>
    </xf>
    <xf numFmtId="179" fontId="4" fillId="3" borderId="11" xfId="1" applyNumberFormat="1" applyFont="1" applyFill="1" applyBorder="1" applyProtection="1">
      <alignment vertical="center"/>
      <protection locked="0"/>
    </xf>
    <xf numFmtId="179" fontId="4" fillId="3" borderId="36" xfId="1" applyNumberFormat="1" applyFont="1" applyFill="1" applyBorder="1" applyProtection="1">
      <alignment vertical="center"/>
      <protection locked="0"/>
    </xf>
    <xf numFmtId="179" fontId="4" fillId="3" borderId="1" xfId="1" applyNumberFormat="1" applyFont="1" applyFill="1" applyBorder="1">
      <alignment vertical="center"/>
    </xf>
    <xf numFmtId="179" fontId="4" fillId="3" borderId="11" xfId="1" applyNumberFormat="1" applyFont="1" applyFill="1" applyBorder="1">
      <alignment vertical="center"/>
    </xf>
    <xf numFmtId="179" fontId="4" fillId="3" borderId="36" xfId="1" applyNumberFormat="1" applyFont="1" applyFill="1" applyBorder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30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176" fontId="9" fillId="0" borderId="11" xfId="0" applyNumberFormat="1" applyFont="1" applyBorder="1" applyAlignment="1" applyProtection="1">
      <alignment horizontal="distributed" vertical="center" indent="7"/>
      <protection locked="0"/>
    </xf>
    <xf numFmtId="176" fontId="9" fillId="0" borderId="13" xfId="0" applyNumberFormat="1" applyFont="1" applyBorder="1" applyAlignment="1" applyProtection="1">
      <alignment horizontal="distributed" vertical="center" indent="7"/>
      <protection locked="0"/>
    </xf>
    <xf numFmtId="176" fontId="9" fillId="0" borderId="12" xfId="0" applyNumberFormat="1" applyFont="1" applyBorder="1" applyAlignment="1" applyProtection="1">
      <alignment horizontal="distributed" vertical="center" indent="7"/>
      <protection locked="0"/>
    </xf>
    <xf numFmtId="0" fontId="9" fillId="0" borderId="4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11" xfId="0" applyFont="1" applyBorder="1" applyAlignment="1">
      <alignment horizontal="distributed" vertical="center" indent="2"/>
    </xf>
    <xf numFmtId="0" fontId="9" fillId="0" borderId="12" xfId="0" applyFont="1" applyBorder="1" applyAlignment="1">
      <alignment horizontal="distributed" vertical="center" indent="2"/>
    </xf>
    <xf numFmtId="0" fontId="9" fillId="0" borderId="13" xfId="0" applyFont="1" applyBorder="1" applyAlignment="1">
      <alignment horizontal="distributed" vertical="center" indent="2"/>
    </xf>
    <xf numFmtId="0" fontId="9" fillId="0" borderId="6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176" fontId="9" fillId="0" borderId="11" xfId="0" applyNumberFormat="1" applyFont="1" applyBorder="1" applyAlignment="1">
      <alignment horizontal="distributed" vertical="center" indent="7"/>
    </xf>
    <xf numFmtId="176" fontId="9" fillId="0" borderId="13" xfId="0" applyNumberFormat="1" applyFont="1" applyBorder="1" applyAlignment="1">
      <alignment horizontal="distributed" vertical="center" indent="7"/>
    </xf>
    <xf numFmtId="176" fontId="9" fillId="0" borderId="12" xfId="0" applyNumberFormat="1" applyFont="1" applyBorder="1" applyAlignment="1">
      <alignment horizontal="distributed" vertical="center" indent="7"/>
    </xf>
    <xf numFmtId="0" fontId="10" fillId="0" borderId="0" xfId="0" applyFont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9" fillId="0" borderId="11" xfId="0" applyNumberFormat="1" applyFont="1" applyBorder="1" applyAlignment="1" applyProtection="1">
      <alignment horizontal="distributed" vertical="center" indent="7"/>
      <protection locked="0"/>
    </xf>
    <xf numFmtId="0" fontId="9" fillId="0" borderId="13" xfId="0" applyNumberFormat="1" applyFont="1" applyBorder="1" applyAlignment="1" applyProtection="1">
      <alignment horizontal="distributed" vertical="center" indent="7"/>
      <protection locked="0"/>
    </xf>
    <xf numFmtId="0" fontId="9" fillId="0" borderId="12" xfId="0" applyNumberFormat="1" applyFont="1" applyBorder="1" applyAlignment="1" applyProtection="1">
      <alignment horizontal="distributed" vertical="center" indent="7"/>
      <protection locked="0"/>
    </xf>
    <xf numFmtId="0" fontId="9" fillId="0" borderId="10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1" xfId="0" applyFont="1" applyBorder="1" applyAlignment="1">
      <alignment horizontal="distributed" vertical="center" indent="7"/>
    </xf>
    <xf numFmtId="0" fontId="9" fillId="0" borderId="13" xfId="0" applyFont="1" applyBorder="1" applyAlignment="1">
      <alignment horizontal="distributed" vertical="center" indent="7"/>
    </xf>
    <xf numFmtId="0" fontId="9" fillId="0" borderId="12" xfId="0" applyFont="1" applyBorder="1" applyAlignment="1">
      <alignment horizontal="distributed" vertical="center" indent="7"/>
    </xf>
    <xf numFmtId="0" fontId="9" fillId="0" borderId="3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distributed" textRotation="255" indent="5"/>
    </xf>
    <xf numFmtId="0" fontId="3" fillId="0" borderId="9" xfId="0" applyFont="1" applyBorder="1" applyAlignment="1">
      <alignment horizontal="center" vertical="distributed" textRotation="255" indent="5"/>
    </xf>
    <xf numFmtId="0" fontId="3" fillId="0" borderId="10" xfId="0" applyFont="1" applyBorder="1" applyAlignment="1">
      <alignment horizontal="center" vertical="distributed" textRotation="255" indent="5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center" vertical="distributed" textRotation="255"/>
    </xf>
    <xf numFmtId="0" fontId="3" fillId="0" borderId="1" xfId="0" applyFont="1" applyBorder="1" applyAlignment="1">
      <alignment horizontal="distributed" vertical="center" wrapText="1" indent="1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NumberFormat="1" applyFont="1" applyBorder="1" applyAlignment="1" applyProtection="1">
      <alignment horizontal="distributed" vertical="center" indent="3"/>
      <protection locked="0"/>
    </xf>
    <xf numFmtId="0" fontId="3" fillId="0" borderId="8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distributed" textRotation="255"/>
    </xf>
    <xf numFmtId="0" fontId="3" fillId="0" borderId="9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/>
    </xf>
    <xf numFmtId="176" fontId="3" fillId="0" borderId="1" xfId="0" applyNumberFormat="1" applyFont="1" applyBorder="1" applyAlignment="1" applyProtection="1">
      <alignment horizontal="distributed" vertical="center" inden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indent="2"/>
    </xf>
    <xf numFmtId="0" fontId="3" fillId="0" borderId="3" xfId="0" applyFont="1" applyBorder="1" applyAlignment="1">
      <alignment horizontal="distributed" vertical="center" indent="2"/>
    </xf>
    <xf numFmtId="0" fontId="3" fillId="0" borderId="4" xfId="0" applyFont="1" applyBorder="1" applyAlignment="1">
      <alignment horizontal="distributed" vertical="center" indent="2"/>
    </xf>
    <xf numFmtId="0" fontId="3" fillId="0" borderId="5" xfId="0" applyFont="1" applyBorder="1" applyAlignment="1">
      <alignment horizontal="distributed" vertical="center" indent="2"/>
    </xf>
    <xf numFmtId="0" fontId="3" fillId="0" borderId="6" xfId="0" applyFont="1" applyBorder="1" applyAlignment="1">
      <alignment horizontal="distributed" vertical="center" indent="2"/>
    </xf>
    <xf numFmtId="0" fontId="3" fillId="0" borderId="7" xfId="0" applyFont="1" applyBorder="1" applyAlignment="1">
      <alignment horizontal="distributed" vertical="center" indent="2"/>
    </xf>
    <xf numFmtId="176" fontId="3" fillId="0" borderId="1" xfId="0" applyNumberFormat="1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distributed" textRotation="255" indent="2"/>
    </xf>
    <xf numFmtId="0" fontId="3" fillId="0" borderId="9" xfId="0" applyFont="1" applyBorder="1" applyAlignment="1">
      <alignment horizontal="center" vertical="distributed" textRotation="255" indent="2"/>
    </xf>
    <xf numFmtId="0" fontId="3" fillId="0" borderId="10" xfId="0" applyFont="1" applyBorder="1" applyAlignment="1">
      <alignment horizontal="center" vertical="distributed" textRotation="255" indent="2"/>
    </xf>
    <xf numFmtId="0" fontId="12" fillId="0" borderId="0" xfId="0" applyFont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176" fontId="3" fillId="0" borderId="1" xfId="0" applyNumberFormat="1" applyFont="1" applyBorder="1" applyAlignment="1" applyProtection="1">
      <alignment horizontal="distributed" vertical="center" indent="1"/>
    </xf>
    <xf numFmtId="0" fontId="3" fillId="0" borderId="35" xfId="0" applyFont="1" applyBorder="1" applyAlignment="1">
      <alignment horizontal="distributed" vertical="center" indent="2"/>
    </xf>
    <xf numFmtId="0" fontId="3" fillId="0" borderId="27" xfId="0" applyFont="1" applyBorder="1" applyAlignment="1">
      <alignment horizontal="distributed" vertical="center" indent="2"/>
    </xf>
    <xf numFmtId="0" fontId="3" fillId="0" borderId="2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176" fontId="3" fillId="3" borderId="11" xfId="0" applyNumberFormat="1" applyFont="1" applyFill="1" applyBorder="1" applyAlignment="1" applyProtection="1">
      <alignment horizontal="distributed" vertical="center" indent="10"/>
      <protection locked="0"/>
    </xf>
    <xf numFmtId="176" fontId="3" fillId="3" borderId="13" xfId="0" applyNumberFormat="1" applyFont="1" applyFill="1" applyBorder="1" applyAlignment="1" applyProtection="1">
      <alignment horizontal="distributed" vertical="center" indent="10"/>
      <protection locked="0"/>
    </xf>
    <xf numFmtId="176" fontId="3" fillId="3" borderId="12" xfId="0" applyNumberFormat="1" applyFont="1" applyFill="1" applyBorder="1" applyAlignment="1" applyProtection="1">
      <alignment horizontal="distributed" vertical="center" indent="10"/>
      <protection locked="0"/>
    </xf>
    <xf numFmtId="0" fontId="3" fillId="3" borderId="2" xfId="0" applyFont="1" applyFill="1" applyBorder="1" applyAlignment="1">
      <alignment horizontal="distributed" vertical="center"/>
    </xf>
    <xf numFmtId="0" fontId="3" fillId="3" borderId="3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7" xfId="0" applyFont="1" applyFill="1" applyBorder="1" applyAlignment="1">
      <alignment horizontal="distributed" vertical="center"/>
    </xf>
    <xf numFmtId="0" fontId="3" fillId="3" borderId="2" xfId="0" applyFont="1" applyFill="1" applyBorder="1" applyAlignment="1">
      <alignment horizontal="distributed" vertical="center" indent="1"/>
    </xf>
    <xf numFmtId="0" fontId="3" fillId="3" borderId="3" xfId="0" applyFont="1" applyFill="1" applyBorder="1" applyAlignment="1">
      <alignment horizontal="distributed" vertical="center" indent="1"/>
    </xf>
    <xf numFmtId="0" fontId="3" fillId="3" borderId="6" xfId="0" applyFont="1" applyFill="1" applyBorder="1" applyAlignment="1">
      <alignment horizontal="distributed" vertical="center" indent="1"/>
    </xf>
    <xf numFmtId="0" fontId="3" fillId="3" borderId="7" xfId="0" applyFont="1" applyFill="1" applyBorder="1" applyAlignment="1">
      <alignment horizontal="distributed" vertical="center" indent="1"/>
    </xf>
    <xf numFmtId="0" fontId="3" fillId="3" borderId="30" xfId="0" applyFont="1" applyFill="1" applyBorder="1" applyAlignment="1">
      <alignment horizontal="distributed" vertical="center" indent="1"/>
    </xf>
    <xf numFmtId="0" fontId="3" fillId="3" borderId="14" xfId="0" applyFont="1" applyFill="1" applyBorder="1" applyAlignment="1">
      <alignment horizontal="distributed" vertical="center" indent="1"/>
    </xf>
    <xf numFmtId="0" fontId="6" fillId="3" borderId="39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176" fontId="16" fillId="0" borderId="11" xfId="0" applyNumberFormat="1" applyFont="1" applyBorder="1" applyAlignment="1" applyProtection="1">
      <alignment horizontal="distributed" vertical="center" indent="10"/>
      <protection locked="0"/>
    </xf>
    <xf numFmtId="176" fontId="16" fillId="0" borderId="13" xfId="0" applyNumberFormat="1" applyFont="1" applyBorder="1" applyAlignment="1" applyProtection="1">
      <alignment horizontal="distributed" vertical="center" indent="10"/>
      <protection locked="0"/>
    </xf>
    <xf numFmtId="176" fontId="16" fillId="0" borderId="12" xfId="0" applyNumberFormat="1" applyFont="1" applyBorder="1" applyAlignment="1" applyProtection="1">
      <alignment horizontal="distributed" vertical="center" indent="10"/>
      <protection locked="0"/>
    </xf>
    <xf numFmtId="0" fontId="16" fillId="0" borderId="2" xfId="0" applyFont="1" applyBorder="1" applyAlignment="1">
      <alignment horizontal="distributed" vertical="center"/>
    </xf>
    <xf numFmtId="0" fontId="16" fillId="0" borderId="3" xfId="0" applyFont="1" applyBorder="1" applyAlignment="1">
      <alignment horizontal="distributed" vertical="center"/>
    </xf>
    <xf numFmtId="0" fontId="16" fillId="0" borderId="6" xfId="0" applyFont="1" applyBorder="1" applyAlignment="1">
      <alignment horizontal="distributed" vertical="center"/>
    </xf>
    <xf numFmtId="0" fontId="16" fillId="0" borderId="7" xfId="0" applyFont="1" applyBorder="1" applyAlignment="1">
      <alignment horizontal="distributed" vertical="center"/>
    </xf>
    <xf numFmtId="0" fontId="16" fillId="0" borderId="2" xfId="0" applyFont="1" applyBorder="1" applyAlignment="1">
      <alignment horizontal="distributed" vertical="center" indent="1"/>
    </xf>
    <xf numFmtId="0" fontId="16" fillId="0" borderId="3" xfId="0" applyFont="1" applyBorder="1" applyAlignment="1">
      <alignment horizontal="distributed" vertical="center" indent="1"/>
    </xf>
    <xf numFmtId="0" fontId="16" fillId="0" borderId="6" xfId="0" applyFont="1" applyBorder="1" applyAlignment="1">
      <alignment horizontal="distributed" vertical="center" indent="1"/>
    </xf>
    <xf numFmtId="0" fontId="16" fillId="0" borderId="7" xfId="0" applyFont="1" applyBorder="1" applyAlignment="1">
      <alignment horizontal="distributed" vertical="center" indent="1"/>
    </xf>
    <xf numFmtId="0" fontId="16" fillId="0" borderId="30" xfId="0" applyFont="1" applyBorder="1" applyAlignment="1">
      <alignment horizontal="distributed" vertical="center" indent="1"/>
    </xf>
    <xf numFmtId="0" fontId="16" fillId="0" borderId="14" xfId="0" applyFont="1" applyBorder="1" applyAlignment="1">
      <alignment horizontal="distributed" vertical="center" indent="1"/>
    </xf>
    <xf numFmtId="0" fontId="17" fillId="0" borderId="39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distributed" textRotation="255" wrapText="1" indent="2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center" vertical="distributed" textRotation="255" wrapText="1" indent="1"/>
    </xf>
    <xf numFmtId="0" fontId="3" fillId="0" borderId="1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38" fontId="3" fillId="0" borderId="4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4" xfId="0" applyNumberFormat="1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38" fontId="3" fillId="0" borderId="4" xfId="1" applyFont="1" applyBorder="1" applyAlignment="1" applyProtection="1">
      <alignment horizontal="center" vertical="center"/>
    </xf>
    <xf numFmtId="38" fontId="3" fillId="0" borderId="5" xfId="1" applyFont="1" applyBorder="1" applyAlignment="1" applyProtection="1">
      <alignment horizontal="center" vertical="center"/>
    </xf>
    <xf numFmtId="38" fontId="3" fillId="0" borderId="6" xfId="1" applyFont="1" applyBorder="1" applyAlignment="1" applyProtection="1">
      <alignment horizontal="center" vertical="center"/>
    </xf>
    <xf numFmtId="38" fontId="3" fillId="0" borderId="7" xfId="1" applyFont="1" applyBorder="1" applyAlignment="1" applyProtection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indent="2"/>
    </xf>
    <xf numFmtId="0" fontId="3" fillId="0" borderId="13" xfId="0" applyFont="1" applyBorder="1" applyAlignment="1">
      <alignment horizontal="distributed" vertical="center" indent="2"/>
    </xf>
    <xf numFmtId="0" fontId="3" fillId="0" borderId="12" xfId="0" applyFont="1" applyBorder="1" applyAlignment="1">
      <alignment horizontal="distributed" vertical="center" indent="2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38" fontId="3" fillId="0" borderId="2" xfId="0" applyNumberFormat="1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3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4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vertical="center"/>
    </xf>
    <xf numFmtId="0" fontId="3" fillId="0" borderId="2" xfId="0" applyFont="1" applyBorder="1" applyAlignment="1">
      <alignment horizontal="distributed" vertical="center" wrapText="1" indent="1"/>
    </xf>
    <xf numFmtId="0" fontId="3" fillId="0" borderId="30" xfId="0" applyFont="1" applyBorder="1" applyAlignment="1">
      <alignment horizontal="distributed" vertical="center" wrapText="1" indent="1"/>
    </xf>
    <xf numFmtId="0" fontId="3" fillId="0" borderId="3" xfId="0" applyFont="1" applyBorder="1" applyAlignment="1">
      <alignment horizontal="distributed" vertical="center" wrapText="1" indent="1"/>
    </xf>
    <xf numFmtId="0" fontId="3" fillId="0" borderId="4" xfId="0" applyFont="1" applyBorder="1" applyAlignment="1">
      <alignment horizontal="distributed" vertical="center" wrapText="1" indent="1"/>
    </xf>
    <xf numFmtId="0" fontId="3" fillId="0" borderId="0" xfId="0" applyFont="1" applyBorder="1" applyAlignment="1">
      <alignment horizontal="distributed" vertical="center" wrapText="1" indent="1"/>
    </xf>
    <xf numFmtId="0" fontId="3" fillId="0" borderId="5" xfId="0" applyFont="1" applyBorder="1" applyAlignment="1">
      <alignment horizontal="distributed" vertical="center" wrapText="1" indent="1"/>
    </xf>
    <xf numFmtId="0" fontId="3" fillId="0" borderId="6" xfId="0" applyFont="1" applyBorder="1" applyAlignment="1">
      <alignment horizontal="distributed" vertical="center" wrapText="1" indent="1"/>
    </xf>
    <xf numFmtId="0" fontId="3" fillId="0" borderId="14" xfId="0" applyFont="1" applyBorder="1" applyAlignment="1">
      <alignment horizontal="distributed" vertical="center" wrapText="1" indent="1"/>
    </xf>
    <xf numFmtId="0" fontId="3" fillId="0" borderId="7" xfId="0" applyFont="1" applyBorder="1" applyAlignment="1">
      <alignment horizontal="distributed" vertical="center" wrapText="1" indent="1"/>
    </xf>
    <xf numFmtId="38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 vertical="center"/>
    </xf>
    <xf numFmtId="38" fontId="3" fillId="0" borderId="31" xfId="1" applyFont="1" applyBorder="1" applyAlignment="1" applyProtection="1">
      <alignment vertical="center"/>
    </xf>
    <xf numFmtId="38" fontId="3" fillId="0" borderId="9" xfId="1" applyFont="1" applyBorder="1" applyAlignment="1" applyProtection="1">
      <alignment vertical="center"/>
    </xf>
    <xf numFmtId="38" fontId="3" fillId="0" borderId="10" xfId="1" applyFont="1" applyBorder="1" applyAlignment="1" applyProtection="1">
      <alignment vertical="center"/>
    </xf>
    <xf numFmtId="0" fontId="3" fillId="0" borderId="0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38" fontId="3" fillId="2" borderId="0" xfId="1" applyFont="1" applyFill="1" applyBorder="1" applyProtection="1">
      <alignment vertical="center"/>
      <protection locked="0"/>
    </xf>
    <xf numFmtId="180" fontId="3" fillId="0" borderId="0" xfId="1" applyNumberFormat="1" applyFont="1" applyFill="1" applyBorder="1" applyAlignment="1">
      <alignment vertical="center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180" fontId="3" fillId="0" borderId="0" xfId="1" applyNumberFormat="1" applyFont="1" applyBorder="1" applyAlignment="1">
      <alignment vertical="center"/>
    </xf>
    <xf numFmtId="181" fontId="3" fillId="0" borderId="0" xfId="0" applyNumberFormat="1" applyFont="1" applyBorder="1" applyAlignment="1"/>
    <xf numFmtId="180" fontId="3" fillId="2" borderId="0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31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'45'!$L$1</c:f>
              <c:strCache>
                <c:ptCount val="1"/>
                <c:pt idx="0">
                  <c:v>市県民税</c:v>
                </c:pt>
              </c:strCache>
            </c:strRef>
          </c:tx>
          <c:dLbls>
            <c:dLbl>
              <c:idx val="0"/>
              <c:layout>
                <c:manualLayout>
                  <c:x val="-3.0892420879871051E-2"/>
                  <c:y val="-2.02969886274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112-47F0-8E88-C5E423F767B3}"/>
                </c:ext>
              </c:extLst>
            </c:dLbl>
            <c:dLbl>
              <c:idx val="1"/>
              <c:layout>
                <c:manualLayout>
                  <c:x val="-3.5305623862709773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112-47F0-8E88-C5E423F767B3}"/>
                </c:ext>
              </c:extLst>
            </c:dLbl>
            <c:dLbl>
              <c:idx val="2"/>
              <c:layout>
                <c:manualLayout>
                  <c:x val="-4.1925428336967857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12-47F0-8E88-C5E423F767B3}"/>
                </c:ext>
              </c:extLst>
            </c:dLbl>
            <c:dLbl>
              <c:idx val="3"/>
              <c:layout>
                <c:manualLayout>
                  <c:x val="-4.4132029828387216E-2"/>
                  <c:y val="-2.7062651503235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12-47F0-8E88-C5E423F767B3}"/>
                </c:ext>
              </c:extLst>
            </c:dLbl>
            <c:dLbl>
              <c:idx val="4"/>
              <c:layout>
                <c:manualLayout>
                  <c:x val="-4.4132029828387216E-2"/>
                  <c:y val="-1.8605572908474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平成30年度</c:v>
                </c:pt>
                <c:pt idx="1">
                  <c:v>令和元年度</c:v>
                </c:pt>
                <c:pt idx="2">
                  <c:v>令和２年度</c:v>
                </c:pt>
                <c:pt idx="3">
                  <c:v>令和３年度</c:v>
                </c:pt>
                <c:pt idx="4">
                  <c:v>令和４年度</c:v>
                </c:pt>
              </c:strCache>
            </c:strRef>
          </c:cat>
          <c:val>
            <c:numRef>
              <c:f>'45'!$L$2:$L$6</c:f>
              <c:numCache>
                <c:formatCode>0.0_ </c:formatCode>
                <c:ptCount val="5"/>
                <c:pt idx="0">
                  <c:v>39.5</c:v>
                </c:pt>
                <c:pt idx="1">
                  <c:v>39.200000000000003</c:v>
                </c:pt>
                <c:pt idx="2">
                  <c:v>36.6</c:v>
                </c:pt>
                <c:pt idx="3">
                  <c:v>38</c:v>
                </c:pt>
                <c:pt idx="4">
                  <c:v>36.4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112-47F0-8E88-C5E423F767B3}"/>
            </c:ext>
          </c:extLst>
        </c:ser>
        <c:ser>
          <c:idx val="1"/>
          <c:order val="1"/>
          <c:tx>
            <c:strRef>
              <c:f>'45'!$M$1</c:f>
              <c:strCache>
                <c:ptCount val="1"/>
                <c:pt idx="0">
                  <c:v>固定資産税</c:v>
                </c:pt>
              </c:strCache>
            </c:strRef>
          </c:tx>
          <c:dLbls>
            <c:dLbl>
              <c:idx val="0"/>
              <c:layout>
                <c:manualLayout>
                  <c:x val="-2.8685819388451689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112-47F0-8E88-C5E423F767B3}"/>
                </c:ext>
              </c:extLst>
            </c:dLbl>
            <c:dLbl>
              <c:idx val="1"/>
              <c:layout>
                <c:manualLayout>
                  <c:x val="-2.8685819388451689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112-47F0-8E88-C5E423F767B3}"/>
                </c:ext>
              </c:extLst>
            </c:dLbl>
            <c:dLbl>
              <c:idx val="2"/>
              <c:layout>
                <c:manualLayout>
                  <c:x val="-3.089242087987105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112-47F0-8E88-C5E423F767B3}"/>
                </c:ext>
              </c:extLst>
            </c:dLbl>
            <c:dLbl>
              <c:idx val="3"/>
              <c:layout>
                <c:manualLayout>
                  <c:x val="-3.7512225354129132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112-47F0-8E88-C5E423F767B3}"/>
                </c:ext>
              </c:extLst>
            </c:dLbl>
            <c:dLbl>
              <c:idx val="4"/>
              <c:layout>
                <c:manualLayout>
                  <c:x val="-3.7512225354129132E-2"/>
                  <c:y val="-3.0445482941140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平成30年度</c:v>
                </c:pt>
                <c:pt idx="1">
                  <c:v>令和元年度</c:v>
                </c:pt>
                <c:pt idx="2">
                  <c:v>令和２年度</c:v>
                </c:pt>
                <c:pt idx="3">
                  <c:v>令和３年度</c:v>
                </c:pt>
                <c:pt idx="4">
                  <c:v>令和４年度</c:v>
                </c:pt>
              </c:strCache>
            </c:strRef>
          </c:cat>
          <c:val>
            <c:numRef>
              <c:f>'45'!$M$2:$M$6</c:f>
              <c:numCache>
                <c:formatCode>0.0_ </c:formatCode>
                <c:ptCount val="5"/>
                <c:pt idx="0">
                  <c:v>62.1</c:v>
                </c:pt>
                <c:pt idx="1">
                  <c:v>64.099999999999994</c:v>
                </c:pt>
                <c:pt idx="2">
                  <c:v>68.099999999999994</c:v>
                </c:pt>
                <c:pt idx="3">
                  <c:v>69.8</c:v>
                </c:pt>
                <c:pt idx="4">
                  <c:v>69.099999999999994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112-47F0-8E88-C5E423F767B3}"/>
            </c:ext>
          </c:extLst>
        </c:ser>
        <c:ser>
          <c:idx val="2"/>
          <c:order val="2"/>
          <c:tx>
            <c:strRef>
              <c:f>'45'!$N$1</c:f>
              <c:strCache>
                <c:ptCount val="1"/>
                <c:pt idx="0">
                  <c:v>軽自動車税</c:v>
                </c:pt>
              </c:strCache>
            </c:strRef>
          </c:tx>
          <c:dLbls>
            <c:dLbl>
              <c:idx val="0"/>
              <c:layout>
                <c:manualLayout>
                  <c:x val="-3.3099022371290414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112-47F0-8E88-C5E423F767B3}"/>
                </c:ext>
              </c:extLst>
            </c:dLbl>
            <c:dLbl>
              <c:idx val="1"/>
              <c:layout>
                <c:manualLayout>
                  <c:x val="-2.647921789703233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112-47F0-8E88-C5E423F767B3}"/>
                </c:ext>
              </c:extLst>
            </c:dLbl>
            <c:dLbl>
              <c:idx val="2"/>
              <c:layout>
                <c:manualLayout>
                  <c:x val="-3.7512225354129132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112-47F0-8E88-C5E423F767B3}"/>
                </c:ext>
              </c:extLst>
            </c:dLbl>
            <c:dLbl>
              <c:idx val="3"/>
              <c:layout>
                <c:manualLayout>
                  <c:x val="-4.4132029828387216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112-47F0-8E88-C5E423F767B3}"/>
                </c:ext>
              </c:extLst>
            </c:dLbl>
            <c:dLbl>
              <c:idx val="4"/>
              <c:layout>
                <c:manualLayout>
                  <c:x val="-3.971882684554849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平成30年度</c:v>
                </c:pt>
                <c:pt idx="1">
                  <c:v>令和元年度</c:v>
                </c:pt>
                <c:pt idx="2">
                  <c:v>令和２年度</c:v>
                </c:pt>
                <c:pt idx="3">
                  <c:v>令和３年度</c:v>
                </c:pt>
                <c:pt idx="4">
                  <c:v>令和４年度</c:v>
                </c:pt>
              </c:strCache>
            </c:strRef>
          </c:cat>
          <c:val>
            <c:numRef>
              <c:f>'45'!$N$2:$N$6</c:f>
              <c:numCache>
                <c:formatCode>0.0_ </c:formatCode>
                <c:ptCount val="5"/>
                <c:pt idx="0">
                  <c:v>19.7</c:v>
                </c:pt>
                <c:pt idx="1">
                  <c:v>19.600000000000001</c:v>
                </c:pt>
                <c:pt idx="2">
                  <c:v>19.2</c:v>
                </c:pt>
                <c:pt idx="3">
                  <c:v>18.5</c:v>
                </c:pt>
                <c:pt idx="4">
                  <c:v>18.399999999999999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112-47F0-8E88-C5E423F767B3}"/>
            </c:ext>
          </c:extLst>
        </c:ser>
        <c:ser>
          <c:idx val="3"/>
          <c:order val="3"/>
          <c:tx>
            <c:strRef>
              <c:f>'45'!$O$1</c:f>
              <c:strCache>
                <c:ptCount val="1"/>
                <c:pt idx="0">
                  <c:v>国民健康保険税</c:v>
                </c:pt>
              </c:strCache>
            </c:strRef>
          </c:tx>
          <c:dLbls>
            <c:dLbl>
              <c:idx val="0"/>
              <c:layout>
                <c:manualLayout>
                  <c:x val="-2.2066014914193608E-2"/>
                  <c:y val="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112-47F0-8E88-C5E423F767B3}"/>
                </c:ext>
              </c:extLst>
            </c:dLbl>
            <c:dLbl>
              <c:idx val="1"/>
              <c:layout>
                <c:manualLayout>
                  <c:x val="-3.3099022371290414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112-47F0-8E88-C5E423F767B3}"/>
                </c:ext>
              </c:extLst>
            </c:dLbl>
            <c:dLbl>
              <c:idx val="2"/>
              <c:layout>
                <c:manualLayout>
                  <c:x val="-3.9718826845548491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112-47F0-8E88-C5E423F767B3}"/>
                </c:ext>
              </c:extLst>
            </c:dLbl>
            <c:dLbl>
              <c:idx val="3"/>
              <c:layout>
                <c:manualLayout>
                  <c:x val="-3.3099022371290414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112-47F0-8E88-C5E423F767B3}"/>
                </c:ext>
              </c:extLst>
            </c:dLbl>
            <c:dLbl>
              <c:idx val="4"/>
              <c:layout>
                <c:manualLayout>
                  <c:x val="-3.9718826845548491E-2"/>
                  <c:y val="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112-47F0-8E88-C5E423F76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'45'!$K$2:$K$6</c:f>
              <c:strCache>
                <c:ptCount val="5"/>
                <c:pt idx="0">
                  <c:v>平成30年度</c:v>
                </c:pt>
                <c:pt idx="1">
                  <c:v>令和元年度</c:v>
                </c:pt>
                <c:pt idx="2">
                  <c:v>令和２年度</c:v>
                </c:pt>
                <c:pt idx="3">
                  <c:v>令和３年度</c:v>
                </c:pt>
                <c:pt idx="4">
                  <c:v>令和４年度</c:v>
                </c:pt>
              </c:strCache>
            </c:strRef>
          </c:cat>
          <c:val>
            <c:numRef>
              <c:f>'45'!$O$2:$O$6</c:f>
              <c:numCache>
                <c:formatCode>0.0_ </c:formatCode>
                <c:ptCount val="5"/>
                <c:pt idx="0">
                  <c:v>57.6</c:v>
                </c:pt>
                <c:pt idx="1">
                  <c:v>53.7</c:v>
                </c:pt>
                <c:pt idx="2">
                  <c:v>58.4</c:v>
                </c:pt>
                <c:pt idx="3">
                  <c:v>58</c:v>
                </c:pt>
                <c:pt idx="4">
                  <c:v>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112-47F0-8E88-C5E423F7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7152"/>
        <c:axId val="136738688"/>
      </c:lineChart>
      <c:catAx>
        <c:axId val="13673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738688"/>
        <c:crosses val="autoZero"/>
        <c:auto val="1"/>
        <c:lblAlgn val="ctr"/>
        <c:lblOffset val="100"/>
        <c:noMultiLvlLbl val="0"/>
      </c:catAx>
      <c:valAx>
        <c:axId val="136738688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1367371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9.07712229721423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9525</xdr:colOff>
      <xdr:row>2</xdr:row>
      <xdr:rowOff>0</xdr:rowOff>
    </xdr:from>
    <xdr:to>
      <xdr:col>63</xdr:col>
      <xdr:colOff>0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</xdr:row>
      <xdr:rowOff>0</xdr:rowOff>
    </xdr:from>
    <xdr:to>
      <xdr:col>63</xdr:col>
      <xdr:colOff>4141</xdr:colOff>
      <xdr:row>3</xdr:row>
      <xdr:rowOff>4141</xdr:rowOff>
    </xdr:to>
    <xdr:cxnSp macro="">
      <xdr:nvCxnSpPr>
        <xdr:cNvPr id="3" name="直線コネクタ 2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9525</xdr:colOff>
      <xdr:row>2</xdr:row>
      <xdr:rowOff>0</xdr:rowOff>
    </xdr:from>
    <xdr:to>
      <xdr:col>73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27441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</xdr:row>
      <xdr:rowOff>0</xdr:rowOff>
    </xdr:from>
    <xdr:to>
      <xdr:col>73</xdr:col>
      <xdr:colOff>4141</xdr:colOff>
      <xdr:row>3</xdr:row>
      <xdr:rowOff>4141</xdr:rowOff>
    </xdr:to>
    <xdr:cxnSp macro="">
      <xdr:nvCxnSpPr>
        <xdr:cNvPr id="5" name="直線コネクタ 4"/>
        <xdr:cNvCxnSpPr/>
      </xdr:nvCxnSpPr>
      <xdr:spPr>
        <a:xfrm>
          <a:off x="27432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9525</xdr:colOff>
      <xdr:row>2</xdr:row>
      <xdr:rowOff>0</xdr:rowOff>
    </xdr:from>
    <xdr:to>
      <xdr:col>83</xdr:col>
      <xdr:colOff>0</xdr:colOff>
      <xdr:row>5</xdr:row>
      <xdr:rowOff>0</xdr:rowOff>
    </xdr:to>
    <xdr:cxnSp macro="">
      <xdr:nvCxnSpPr>
        <xdr:cNvPr id="6" name="直線コネクタ 5"/>
        <xdr:cNvCxnSpPr/>
      </xdr:nvCxnSpPr>
      <xdr:spPr>
        <a:xfrm>
          <a:off x="3429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</xdr:row>
      <xdr:rowOff>0</xdr:rowOff>
    </xdr:from>
    <xdr:to>
      <xdr:col>83</xdr:col>
      <xdr:colOff>4141</xdr:colOff>
      <xdr:row>3</xdr:row>
      <xdr:rowOff>4141</xdr:rowOff>
    </xdr:to>
    <xdr:cxnSp macro="">
      <xdr:nvCxnSpPr>
        <xdr:cNvPr id="7" name="直線コネクタ 6"/>
        <xdr:cNvCxnSpPr/>
      </xdr:nvCxnSpPr>
      <xdr:spPr>
        <a:xfrm>
          <a:off x="34290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9525</xdr:colOff>
      <xdr:row>2</xdr:row>
      <xdr:rowOff>0</xdr:rowOff>
    </xdr:from>
    <xdr:to>
      <xdr:col>93</xdr:col>
      <xdr:colOff>0</xdr:colOff>
      <xdr:row>5</xdr:row>
      <xdr:rowOff>0</xdr:rowOff>
    </xdr:to>
    <xdr:cxnSp macro="">
      <xdr:nvCxnSpPr>
        <xdr:cNvPr id="8" name="直線コネクタ 7"/>
        <xdr:cNvCxnSpPr/>
      </xdr:nvCxnSpPr>
      <xdr:spPr>
        <a:xfrm>
          <a:off x="4115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0</xdr:colOff>
      <xdr:row>2</xdr:row>
      <xdr:rowOff>0</xdr:rowOff>
    </xdr:from>
    <xdr:to>
      <xdr:col>93</xdr:col>
      <xdr:colOff>4141</xdr:colOff>
      <xdr:row>3</xdr:row>
      <xdr:rowOff>4141</xdr:rowOff>
    </xdr:to>
    <xdr:cxnSp macro="">
      <xdr:nvCxnSpPr>
        <xdr:cNvPr id="9" name="直線コネクタ 8"/>
        <xdr:cNvCxnSpPr/>
      </xdr:nvCxnSpPr>
      <xdr:spPr>
        <a:xfrm>
          <a:off x="41148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9525</xdr:colOff>
      <xdr:row>2</xdr:row>
      <xdr:rowOff>0</xdr:rowOff>
    </xdr:from>
    <xdr:to>
      <xdr:col>103</xdr:col>
      <xdr:colOff>0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4801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0</xdr:colOff>
      <xdr:row>2</xdr:row>
      <xdr:rowOff>0</xdr:rowOff>
    </xdr:from>
    <xdr:to>
      <xdr:col>103</xdr:col>
      <xdr:colOff>4141</xdr:colOff>
      <xdr:row>3</xdr:row>
      <xdr:rowOff>4141</xdr:rowOff>
    </xdr:to>
    <xdr:cxnSp macro="">
      <xdr:nvCxnSpPr>
        <xdr:cNvPr id="11" name="直線コネクタ 10"/>
        <xdr:cNvCxnSpPr/>
      </xdr:nvCxnSpPr>
      <xdr:spPr>
        <a:xfrm>
          <a:off x="4800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9525</xdr:colOff>
      <xdr:row>2</xdr:row>
      <xdr:rowOff>0</xdr:rowOff>
    </xdr:from>
    <xdr:to>
      <xdr:col>113</xdr:col>
      <xdr:colOff>0</xdr:colOff>
      <xdr:row>5</xdr:row>
      <xdr:rowOff>0</xdr:rowOff>
    </xdr:to>
    <xdr:cxnSp macro="">
      <xdr:nvCxnSpPr>
        <xdr:cNvPr id="12" name="直線コネクタ 11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0</xdr:colOff>
      <xdr:row>2</xdr:row>
      <xdr:rowOff>0</xdr:rowOff>
    </xdr:from>
    <xdr:to>
      <xdr:col>113</xdr:col>
      <xdr:colOff>4141</xdr:colOff>
      <xdr:row>3</xdr:row>
      <xdr:rowOff>4141</xdr:rowOff>
    </xdr:to>
    <xdr:cxnSp macro="">
      <xdr:nvCxnSpPr>
        <xdr:cNvPr id="13" name="直線コネクタ 12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9525</xdr:colOff>
      <xdr:row>2</xdr:row>
      <xdr:rowOff>0</xdr:rowOff>
    </xdr:from>
    <xdr:to>
      <xdr:col>63</xdr:col>
      <xdr:colOff>0</xdr:colOff>
      <xdr:row>5</xdr:row>
      <xdr:rowOff>0</xdr:rowOff>
    </xdr:to>
    <xdr:cxnSp macro="">
      <xdr:nvCxnSpPr>
        <xdr:cNvPr id="14" name="直線コネクタ 13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</xdr:row>
      <xdr:rowOff>0</xdr:rowOff>
    </xdr:from>
    <xdr:to>
      <xdr:col>63</xdr:col>
      <xdr:colOff>4141</xdr:colOff>
      <xdr:row>3</xdr:row>
      <xdr:rowOff>4141</xdr:rowOff>
    </xdr:to>
    <xdr:cxnSp macro="">
      <xdr:nvCxnSpPr>
        <xdr:cNvPr id="15" name="直線コネクタ 14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9525</xdr:colOff>
      <xdr:row>2</xdr:row>
      <xdr:rowOff>0</xdr:rowOff>
    </xdr:from>
    <xdr:to>
      <xdr:col>73</xdr:col>
      <xdr:colOff>0</xdr:colOff>
      <xdr:row>5</xdr:row>
      <xdr:rowOff>0</xdr:rowOff>
    </xdr:to>
    <xdr:cxnSp macro="">
      <xdr:nvCxnSpPr>
        <xdr:cNvPr id="16" name="直線コネクタ 15"/>
        <xdr:cNvCxnSpPr/>
      </xdr:nvCxnSpPr>
      <xdr:spPr>
        <a:xfrm>
          <a:off x="27441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</xdr:row>
      <xdr:rowOff>0</xdr:rowOff>
    </xdr:from>
    <xdr:to>
      <xdr:col>73</xdr:col>
      <xdr:colOff>4141</xdr:colOff>
      <xdr:row>3</xdr:row>
      <xdr:rowOff>4141</xdr:rowOff>
    </xdr:to>
    <xdr:cxnSp macro="">
      <xdr:nvCxnSpPr>
        <xdr:cNvPr id="17" name="直線コネクタ 16"/>
        <xdr:cNvCxnSpPr/>
      </xdr:nvCxnSpPr>
      <xdr:spPr>
        <a:xfrm>
          <a:off x="27432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9525</xdr:colOff>
      <xdr:row>2</xdr:row>
      <xdr:rowOff>0</xdr:rowOff>
    </xdr:from>
    <xdr:to>
      <xdr:col>83</xdr:col>
      <xdr:colOff>0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3429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</xdr:row>
      <xdr:rowOff>0</xdr:rowOff>
    </xdr:from>
    <xdr:to>
      <xdr:col>83</xdr:col>
      <xdr:colOff>4141</xdr:colOff>
      <xdr:row>3</xdr:row>
      <xdr:rowOff>4141</xdr:rowOff>
    </xdr:to>
    <xdr:cxnSp macro="">
      <xdr:nvCxnSpPr>
        <xdr:cNvPr id="19" name="直線コネクタ 18"/>
        <xdr:cNvCxnSpPr/>
      </xdr:nvCxnSpPr>
      <xdr:spPr>
        <a:xfrm>
          <a:off x="34290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9525</xdr:colOff>
      <xdr:row>2</xdr:row>
      <xdr:rowOff>0</xdr:rowOff>
    </xdr:from>
    <xdr:to>
      <xdr:col>93</xdr:col>
      <xdr:colOff>0</xdr:colOff>
      <xdr:row>5</xdr:row>
      <xdr:rowOff>0</xdr:rowOff>
    </xdr:to>
    <xdr:cxnSp macro="">
      <xdr:nvCxnSpPr>
        <xdr:cNvPr id="20" name="直線コネクタ 19"/>
        <xdr:cNvCxnSpPr/>
      </xdr:nvCxnSpPr>
      <xdr:spPr>
        <a:xfrm>
          <a:off x="4115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0</xdr:colOff>
      <xdr:row>2</xdr:row>
      <xdr:rowOff>0</xdr:rowOff>
    </xdr:from>
    <xdr:to>
      <xdr:col>93</xdr:col>
      <xdr:colOff>4141</xdr:colOff>
      <xdr:row>3</xdr:row>
      <xdr:rowOff>4141</xdr:rowOff>
    </xdr:to>
    <xdr:cxnSp macro="">
      <xdr:nvCxnSpPr>
        <xdr:cNvPr id="21" name="直線コネクタ 20"/>
        <xdr:cNvCxnSpPr/>
      </xdr:nvCxnSpPr>
      <xdr:spPr>
        <a:xfrm>
          <a:off x="41148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9525</xdr:colOff>
      <xdr:row>2</xdr:row>
      <xdr:rowOff>0</xdr:rowOff>
    </xdr:from>
    <xdr:to>
      <xdr:col>103</xdr:col>
      <xdr:colOff>0</xdr:colOff>
      <xdr:row>5</xdr:row>
      <xdr:rowOff>0</xdr:rowOff>
    </xdr:to>
    <xdr:cxnSp macro="">
      <xdr:nvCxnSpPr>
        <xdr:cNvPr id="22" name="直線コネクタ 21"/>
        <xdr:cNvCxnSpPr/>
      </xdr:nvCxnSpPr>
      <xdr:spPr>
        <a:xfrm>
          <a:off x="4801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0</xdr:colOff>
      <xdr:row>2</xdr:row>
      <xdr:rowOff>0</xdr:rowOff>
    </xdr:from>
    <xdr:to>
      <xdr:col>103</xdr:col>
      <xdr:colOff>4141</xdr:colOff>
      <xdr:row>3</xdr:row>
      <xdr:rowOff>4141</xdr:rowOff>
    </xdr:to>
    <xdr:cxnSp macro="">
      <xdr:nvCxnSpPr>
        <xdr:cNvPr id="23" name="直線コネクタ 22"/>
        <xdr:cNvCxnSpPr/>
      </xdr:nvCxnSpPr>
      <xdr:spPr>
        <a:xfrm>
          <a:off x="4800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9525</xdr:colOff>
      <xdr:row>2</xdr:row>
      <xdr:rowOff>0</xdr:rowOff>
    </xdr:from>
    <xdr:to>
      <xdr:col>113</xdr:col>
      <xdr:colOff>0</xdr:colOff>
      <xdr:row>5</xdr:row>
      <xdr:rowOff>0</xdr:rowOff>
    </xdr:to>
    <xdr:cxnSp macro="">
      <xdr:nvCxnSpPr>
        <xdr:cNvPr id="24" name="直線コネクタ 23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0</xdr:colOff>
      <xdr:row>2</xdr:row>
      <xdr:rowOff>0</xdr:rowOff>
    </xdr:from>
    <xdr:to>
      <xdr:col>113</xdr:col>
      <xdr:colOff>4141</xdr:colOff>
      <xdr:row>3</xdr:row>
      <xdr:rowOff>4141</xdr:rowOff>
    </xdr:to>
    <xdr:cxnSp macro="">
      <xdr:nvCxnSpPr>
        <xdr:cNvPr id="25" name="直線コネクタ 24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27" name="直線コネクタ 26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0</xdr:colOff>
      <xdr:row>3</xdr:row>
      <xdr:rowOff>8282</xdr:rowOff>
    </xdr:to>
    <xdr:cxnSp macro="">
      <xdr:nvCxnSpPr>
        <xdr:cNvPr id="28" name="直線コネクタ 27"/>
        <xdr:cNvCxnSpPr/>
      </xdr:nvCxnSpPr>
      <xdr:spPr>
        <a:xfrm>
          <a:off x="685800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29" name="直線コネクタ 28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30" name="直線コネクタ 29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31" name="直線コネクタ 30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32" name="直線コネクタ 31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33" name="直線コネクタ 32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0</xdr:colOff>
      <xdr:row>3</xdr:row>
      <xdr:rowOff>8282</xdr:rowOff>
    </xdr:to>
    <xdr:cxnSp macro="">
      <xdr:nvCxnSpPr>
        <xdr:cNvPr id="35" name="直線コネクタ 34"/>
        <xdr:cNvCxnSpPr/>
      </xdr:nvCxnSpPr>
      <xdr:spPr>
        <a:xfrm>
          <a:off x="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36" name="直線コネクタ 35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37" name="直線コネクタ 36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0</xdr:colOff>
      <xdr:row>3</xdr:row>
      <xdr:rowOff>8282</xdr:rowOff>
    </xdr:to>
    <xdr:cxnSp macro="">
      <xdr:nvCxnSpPr>
        <xdr:cNvPr id="38" name="直線コネクタ 37"/>
        <xdr:cNvCxnSpPr/>
      </xdr:nvCxnSpPr>
      <xdr:spPr>
        <a:xfrm>
          <a:off x="6874565" y="762000"/>
          <a:ext cx="1333500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9" name="直線コネクタ 38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40" name="直線コネクタ 39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0</xdr:colOff>
      <xdr:row>3</xdr:row>
      <xdr:rowOff>8282</xdr:rowOff>
    </xdr:to>
    <xdr:cxnSp macro="">
      <xdr:nvCxnSpPr>
        <xdr:cNvPr id="41" name="直線コネクタ 40"/>
        <xdr:cNvCxnSpPr/>
      </xdr:nvCxnSpPr>
      <xdr:spPr>
        <a:xfrm>
          <a:off x="6874565" y="762000"/>
          <a:ext cx="1358348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42" name="直線コネクタ 41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43" name="直線コネクタ 42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3</xdr:row>
      <xdr:rowOff>8282</xdr:rowOff>
    </xdr:to>
    <xdr:cxnSp macro="">
      <xdr:nvCxnSpPr>
        <xdr:cNvPr id="44" name="直線コネクタ 43"/>
        <xdr:cNvCxnSpPr/>
      </xdr:nvCxnSpPr>
      <xdr:spPr>
        <a:xfrm>
          <a:off x="6874565" y="762000"/>
          <a:ext cx="1358348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552450"/>
          <a:ext cx="1470422" cy="8632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552450"/>
          <a:ext cx="1470422" cy="2857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29"/>
  <sheetViews>
    <sheetView showGridLines="0" tabSelected="1" view="pageBreakPreview" zoomScale="115" zoomScaleNormal="85" zoomScaleSheetLayoutView="115" workbookViewId="0">
      <selection activeCell="C1" sqref="C1"/>
    </sheetView>
  </sheetViews>
  <sheetFormatPr defaultRowHeight="13.5" x14ac:dyDescent="0.15"/>
  <cols>
    <col min="1" max="2" width="1.875" style="1" customWidth="1"/>
    <col min="3" max="3" width="14.125" style="1" customWidth="1"/>
    <col min="4" max="4" width="11.25" style="1" customWidth="1"/>
    <col min="5" max="5" width="7.5" style="1" customWidth="1"/>
    <col min="6" max="6" width="15" style="1" customWidth="1"/>
    <col min="7" max="7" width="7.5" style="1" customWidth="1"/>
    <col min="8" max="8" width="15" style="1" customWidth="1"/>
    <col min="9" max="10" width="7.375" style="1" customWidth="1"/>
    <col min="11" max="12" width="1.875" style="1" customWidth="1"/>
    <col min="13" max="13" width="14.125" style="1" customWidth="1"/>
    <col min="14" max="14" width="11.25" style="1" customWidth="1"/>
    <col min="15" max="15" width="7.5" style="1" customWidth="1"/>
    <col min="16" max="16" width="15" style="1" customWidth="1"/>
    <col min="17" max="17" width="7.5" style="1" customWidth="1"/>
    <col min="18" max="18" width="15" style="1" customWidth="1"/>
    <col min="19" max="20" width="7.375" style="1" customWidth="1"/>
    <col min="21" max="22" width="1.875" style="1" customWidth="1"/>
    <col min="23" max="23" width="14.125" style="1" customWidth="1"/>
    <col min="24" max="24" width="11.25" style="1" customWidth="1"/>
    <col min="25" max="25" width="7.5" style="1" customWidth="1"/>
    <col min="26" max="26" width="15" style="1" customWidth="1"/>
    <col min="27" max="27" width="7.5" style="1" customWidth="1"/>
    <col min="28" max="28" width="15" style="1" customWidth="1"/>
    <col min="29" max="30" width="7.375" style="1" customWidth="1"/>
    <col min="31" max="32" width="1.875" style="1" customWidth="1"/>
    <col min="33" max="33" width="13.75" style="1" customWidth="1"/>
    <col min="34" max="34" width="11.25" style="1" customWidth="1"/>
    <col min="35" max="35" width="7.5" style="1" customWidth="1"/>
    <col min="36" max="36" width="15" style="1" customWidth="1"/>
    <col min="37" max="37" width="7.5" style="1" customWidth="1"/>
    <col min="38" max="38" width="15" style="1" customWidth="1"/>
    <col min="39" max="40" width="7.375" style="1" customWidth="1"/>
    <col min="41" max="42" width="1.875" style="1" customWidth="1"/>
    <col min="43" max="43" width="13.75" style="1" customWidth="1"/>
    <col min="44" max="44" width="11.25" style="1" customWidth="1"/>
    <col min="45" max="45" width="7.5" style="1" customWidth="1"/>
    <col min="46" max="46" width="15" style="1" customWidth="1"/>
    <col min="47" max="47" width="7.5" style="1" customWidth="1"/>
    <col min="48" max="48" width="15" style="1" customWidth="1"/>
    <col min="49" max="50" width="7.375" style="1" customWidth="1"/>
    <col min="51" max="52" width="1.875" style="1" customWidth="1"/>
    <col min="53" max="53" width="13.75" style="1" customWidth="1"/>
    <col min="54" max="54" width="11.25" style="1" customWidth="1"/>
    <col min="55" max="55" width="7.5" style="1" customWidth="1"/>
    <col min="56" max="56" width="15" style="1" customWidth="1"/>
    <col min="57" max="57" width="7.5" style="1" customWidth="1"/>
    <col min="58" max="58" width="15" style="1" customWidth="1"/>
    <col min="59" max="60" width="7.375" style="1" customWidth="1"/>
    <col min="61" max="62" width="1.875" style="1" customWidth="1"/>
    <col min="63" max="63" width="13.75" style="1" customWidth="1"/>
    <col min="64" max="64" width="11.25" style="1" customWidth="1"/>
    <col min="65" max="65" width="7.5" style="1" customWidth="1"/>
    <col min="66" max="66" width="15" style="1" customWidth="1"/>
    <col min="67" max="67" width="7.5" style="1" customWidth="1"/>
    <col min="68" max="68" width="15" style="1" customWidth="1"/>
    <col min="69" max="70" width="7.375" style="1" customWidth="1"/>
    <col min="71" max="72" width="1.875" style="1" customWidth="1"/>
    <col min="73" max="73" width="13.75" style="1" customWidth="1"/>
    <col min="74" max="74" width="11.25" style="1" customWidth="1"/>
    <col min="75" max="75" width="7.5" style="1" customWidth="1"/>
    <col min="76" max="76" width="15" style="1" customWidth="1"/>
    <col min="77" max="77" width="7.5" style="1" customWidth="1"/>
    <col min="78" max="78" width="15" style="1" customWidth="1"/>
    <col min="79" max="80" width="7.5" style="1" customWidth="1"/>
    <col min="81" max="82" width="1.875" style="1" customWidth="1"/>
    <col min="83" max="83" width="13.75" style="1" customWidth="1"/>
    <col min="84" max="84" width="11.25" style="1" customWidth="1"/>
    <col min="85" max="85" width="7.5" style="1" customWidth="1"/>
    <col min="86" max="86" width="15" style="1" customWidth="1"/>
    <col min="87" max="87" width="7.5" style="1" customWidth="1"/>
    <col min="88" max="88" width="15" style="1" customWidth="1"/>
    <col min="89" max="90" width="7.5" style="1" customWidth="1"/>
    <col min="91" max="92" width="1.875" style="1" customWidth="1"/>
    <col min="93" max="93" width="13.75" style="1" customWidth="1"/>
    <col min="94" max="94" width="11.25" style="1" customWidth="1"/>
    <col min="95" max="95" width="7.5" style="1" customWidth="1"/>
    <col min="96" max="96" width="15" style="1" customWidth="1"/>
    <col min="97" max="97" width="7.5" style="1" customWidth="1"/>
    <col min="98" max="98" width="15" style="1" customWidth="1"/>
    <col min="99" max="100" width="7.5" style="1" customWidth="1"/>
    <col min="101" max="102" width="1.875" style="1" customWidth="1"/>
    <col min="103" max="103" width="13.75" style="1" customWidth="1"/>
    <col min="104" max="104" width="11.25" style="1" customWidth="1"/>
    <col min="105" max="105" width="7.5" style="1" customWidth="1"/>
    <col min="106" max="106" width="15" style="1" customWidth="1"/>
    <col min="107" max="107" width="7.5" style="1" customWidth="1"/>
    <col min="108" max="108" width="15" style="1" customWidth="1"/>
    <col min="109" max="110" width="7.5" style="1" customWidth="1"/>
    <col min="111" max="112" width="1.875" style="1" hidden="1" customWidth="1"/>
    <col min="113" max="113" width="13.75" style="1" hidden="1" customWidth="1"/>
    <col min="114" max="114" width="11.25" style="1" hidden="1" customWidth="1"/>
    <col min="115" max="115" width="7.5" style="1" hidden="1" customWidth="1"/>
    <col min="116" max="116" width="15" style="1" hidden="1" customWidth="1"/>
    <col min="117" max="117" width="7.5" style="1" hidden="1" customWidth="1"/>
    <col min="118" max="118" width="15" style="1" hidden="1" customWidth="1"/>
    <col min="119" max="120" width="7.5" style="1" hidden="1" customWidth="1"/>
    <col min="121" max="16384" width="9" style="1"/>
  </cols>
  <sheetData>
    <row r="1" spans="1:120" ht="30" customHeight="1" x14ac:dyDescent="0.15">
      <c r="A1" s="64" t="s">
        <v>65</v>
      </c>
      <c r="B1" s="64"/>
      <c r="C1" s="64"/>
      <c r="D1" s="64"/>
      <c r="E1" s="64"/>
      <c r="K1" s="64"/>
      <c r="L1" s="64"/>
      <c r="M1" s="64"/>
      <c r="N1" s="64"/>
      <c r="O1" s="64"/>
      <c r="U1" s="64"/>
      <c r="V1" s="64"/>
      <c r="W1" s="64"/>
      <c r="X1" s="64"/>
      <c r="Y1" s="64"/>
      <c r="AE1" s="64"/>
      <c r="AF1" s="64"/>
      <c r="AG1" s="64"/>
      <c r="AH1" s="64"/>
      <c r="AI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190"/>
      <c r="BJ1" s="190"/>
      <c r="BK1" s="190"/>
      <c r="BL1" s="190"/>
      <c r="BM1" s="190"/>
      <c r="BN1" s="190"/>
      <c r="BO1" s="190"/>
      <c r="BP1" s="190"/>
      <c r="BQ1" s="190"/>
      <c r="BR1" s="190"/>
    </row>
    <row r="2" spans="1:120" ht="30" customHeight="1" x14ac:dyDescent="0.15">
      <c r="A2" s="62"/>
      <c r="B2" s="63" t="s">
        <v>64</v>
      </c>
      <c r="C2" s="63"/>
      <c r="D2" s="74"/>
      <c r="E2" s="74"/>
      <c r="K2" s="62"/>
      <c r="L2" s="63"/>
      <c r="M2" s="63"/>
      <c r="N2" s="74"/>
      <c r="O2" s="74"/>
      <c r="U2" s="62"/>
      <c r="V2" s="63"/>
      <c r="W2" s="63"/>
      <c r="X2" s="74"/>
      <c r="Y2" s="74"/>
      <c r="AE2" s="62"/>
      <c r="AF2" s="63"/>
      <c r="AG2" s="63"/>
      <c r="AH2" s="63"/>
      <c r="AI2" s="63"/>
      <c r="AO2" s="62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2"/>
      <c r="BJ2" s="191"/>
      <c r="BK2" s="191"/>
      <c r="BL2" s="191"/>
      <c r="BM2" s="191"/>
      <c r="BN2" s="191"/>
      <c r="BO2" s="191"/>
      <c r="BP2" s="191"/>
      <c r="BQ2" s="191"/>
      <c r="BR2" s="191"/>
    </row>
    <row r="3" spans="1:120" ht="18.75" customHeight="1" x14ac:dyDescent="0.15">
      <c r="A3" s="169" t="s">
        <v>0</v>
      </c>
      <c r="B3" s="170"/>
      <c r="C3" s="171"/>
      <c r="D3" s="198" t="s">
        <v>122</v>
      </c>
      <c r="E3" s="199"/>
      <c r="F3" s="199"/>
      <c r="G3" s="199"/>
      <c r="H3" s="199"/>
      <c r="I3" s="199"/>
      <c r="J3" s="200"/>
      <c r="K3" s="169" t="s">
        <v>0</v>
      </c>
      <c r="L3" s="170"/>
      <c r="M3" s="171"/>
      <c r="N3" s="198" t="s">
        <v>114</v>
      </c>
      <c r="O3" s="199"/>
      <c r="P3" s="199"/>
      <c r="Q3" s="199"/>
      <c r="R3" s="199"/>
      <c r="S3" s="199"/>
      <c r="T3" s="200"/>
      <c r="U3" s="169" t="s">
        <v>0</v>
      </c>
      <c r="V3" s="170"/>
      <c r="W3" s="171"/>
      <c r="X3" s="198" t="s">
        <v>110</v>
      </c>
      <c r="Y3" s="199"/>
      <c r="Z3" s="199"/>
      <c r="AA3" s="199"/>
      <c r="AB3" s="199"/>
      <c r="AC3" s="199"/>
      <c r="AD3" s="200"/>
      <c r="AE3" s="169" t="s">
        <v>0</v>
      </c>
      <c r="AF3" s="170"/>
      <c r="AG3" s="171"/>
      <c r="AH3" s="192" t="s">
        <v>63</v>
      </c>
      <c r="AI3" s="193"/>
      <c r="AJ3" s="193"/>
      <c r="AK3" s="193"/>
      <c r="AL3" s="193"/>
      <c r="AM3" s="193"/>
      <c r="AN3" s="194"/>
      <c r="AO3" s="169" t="s">
        <v>0</v>
      </c>
      <c r="AP3" s="170"/>
      <c r="AQ3" s="171"/>
      <c r="AR3" s="172">
        <v>30</v>
      </c>
      <c r="AS3" s="173"/>
      <c r="AT3" s="173"/>
      <c r="AU3" s="173"/>
      <c r="AV3" s="173"/>
      <c r="AW3" s="173"/>
      <c r="AX3" s="174"/>
      <c r="AY3" s="169" t="s">
        <v>0</v>
      </c>
      <c r="AZ3" s="170"/>
      <c r="BA3" s="171"/>
      <c r="BB3" s="172">
        <v>29</v>
      </c>
      <c r="BC3" s="173"/>
      <c r="BD3" s="173"/>
      <c r="BE3" s="173"/>
      <c r="BF3" s="173"/>
      <c r="BG3" s="173"/>
      <c r="BH3" s="174"/>
      <c r="BI3" s="169" t="s">
        <v>0</v>
      </c>
      <c r="BJ3" s="170"/>
      <c r="BK3" s="171"/>
      <c r="BL3" s="187">
        <f>BB3-1</f>
        <v>28</v>
      </c>
      <c r="BM3" s="188"/>
      <c r="BN3" s="188"/>
      <c r="BO3" s="188"/>
      <c r="BP3" s="188"/>
      <c r="BQ3" s="188"/>
      <c r="BR3" s="189"/>
      <c r="BS3" s="169" t="s">
        <v>0</v>
      </c>
      <c r="BT3" s="170"/>
      <c r="BU3" s="171"/>
      <c r="BV3" s="187">
        <f>BL3-1</f>
        <v>27</v>
      </c>
      <c r="BW3" s="188"/>
      <c r="BX3" s="188"/>
      <c r="BY3" s="188"/>
      <c r="BZ3" s="188"/>
      <c r="CA3" s="188"/>
      <c r="CB3" s="189"/>
      <c r="CC3" s="169" t="s">
        <v>0</v>
      </c>
      <c r="CD3" s="170"/>
      <c r="CE3" s="171"/>
      <c r="CF3" s="187">
        <f>BV3-1</f>
        <v>26</v>
      </c>
      <c r="CG3" s="188"/>
      <c r="CH3" s="188"/>
      <c r="CI3" s="188"/>
      <c r="CJ3" s="188"/>
      <c r="CK3" s="188"/>
      <c r="CL3" s="189"/>
      <c r="CM3" s="169" t="s">
        <v>0</v>
      </c>
      <c r="CN3" s="170"/>
      <c r="CO3" s="171"/>
      <c r="CP3" s="187">
        <f>CF3-1</f>
        <v>25</v>
      </c>
      <c r="CQ3" s="188"/>
      <c r="CR3" s="188"/>
      <c r="CS3" s="188"/>
      <c r="CT3" s="188"/>
      <c r="CU3" s="188"/>
      <c r="CV3" s="189"/>
      <c r="CW3" s="169" t="s">
        <v>0</v>
      </c>
      <c r="CX3" s="170"/>
      <c r="CY3" s="171"/>
      <c r="CZ3" s="187">
        <f>CP3-1</f>
        <v>24</v>
      </c>
      <c r="DA3" s="188"/>
      <c r="DB3" s="188"/>
      <c r="DC3" s="188"/>
      <c r="DD3" s="188"/>
      <c r="DE3" s="188"/>
      <c r="DF3" s="189"/>
      <c r="DG3" s="169" t="s">
        <v>0</v>
      </c>
      <c r="DH3" s="170"/>
      <c r="DI3" s="171"/>
      <c r="DJ3" s="187">
        <f>CZ3-1</f>
        <v>23</v>
      </c>
      <c r="DK3" s="188"/>
      <c r="DL3" s="188"/>
      <c r="DM3" s="188"/>
      <c r="DN3" s="188"/>
      <c r="DO3" s="188"/>
      <c r="DP3" s="189"/>
    </row>
    <row r="4" spans="1:120" ht="18.75" customHeight="1" x14ac:dyDescent="0.15">
      <c r="A4" s="175" t="s">
        <v>2</v>
      </c>
      <c r="B4" s="176"/>
      <c r="C4" s="177"/>
      <c r="D4" s="178" t="s">
        <v>62</v>
      </c>
      <c r="E4" s="179"/>
      <c r="F4" s="178" t="s">
        <v>61</v>
      </c>
      <c r="G4" s="179"/>
      <c r="H4" s="178" t="s">
        <v>60</v>
      </c>
      <c r="I4" s="180"/>
      <c r="J4" s="179"/>
      <c r="K4" s="175" t="s">
        <v>2</v>
      </c>
      <c r="L4" s="176"/>
      <c r="M4" s="177"/>
      <c r="N4" s="178" t="s">
        <v>62</v>
      </c>
      <c r="O4" s="179"/>
      <c r="P4" s="178" t="s">
        <v>61</v>
      </c>
      <c r="Q4" s="179"/>
      <c r="R4" s="178" t="s">
        <v>60</v>
      </c>
      <c r="S4" s="180"/>
      <c r="T4" s="179"/>
      <c r="U4" s="175" t="s">
        <v>2</v>
      </c>
      <c r="V4" s="176"/>
      <c r="W4" s="177"/>
      <c r="X4" s="178" t="s">
        <v>62</v>
      </c>
      <c r="Y4" s="179"/>
      <c r="Z4" s="178" t="s">
        <v>61</v>
      </c>
      <c r="AA4" s="179"/>
      <c r="AB4" s="178" t="s">
        <v>60</v>
      </c>
      <c r="AC4" s="180"/>
      <c r="AD4" s="179"/>
      <c r="AE4" s="175" t="s">
        <v>2</v>
      </c>
      <c r="AF4" s="176"/>
      <c r="AG4" s="177"/>
      <c r="AH4" s="178" t="s">
        <v>62</v>
      </c>
      <c r="AI4" s="179"/>
      <c r="AJ4" s="178" t="s">
        <v>61</v>
      </c>
      <c r="AK4" s="179"/>
      <c r="AL4" s="178" t="s">
        <v>60</v>
      </c>
      <c r="AM4" s="180"/>
      <c r="AN4" s="179"/>
      <c r="AO4" s="175" t="s">
        <v>2</v>
      </c>
      <c r="AP4" s="176"/>
      <c r="AQ4" s="177"/>
      <c r="AR4" s="178" t="s">
        <v>62</v>
      </c>
      <c r="AS4" s="179"/>
      <c r="AT4" s="178" t="s">
        <v>61</v>
      </c>
      <c r="AU4" s="179"/>
      <c r="AV4" s="178" t="s">
        <v>60</v>
      </c>
      <c r="AW4" s="180"/>
      <c r="AX4" s="179"/>
      <c r="AY4" s="175" t="s">
        <v>2</v>
      </c>
      <c r="AZ4" s="176"/>
      <c r="BA4" s="177"/>
      <c r="BB4" s="178" t="s">
        <v>62</v>
      </c>
      <c r="BC4" s="179"/>
      <c r="BD4" s="178" t="s">
        <v>61</v>
      </c>
      <c r="BE4" s="179"/>
      <c r="BF4" s="178" t="s">
        <v>60</v>
      </c>
      <c r="BG4" s="180"/>
      <c r="BH4" s="179"/>
      <c r="BI4" s="175" t="s">
        <v>2</v>
      </c>
      <c r="BJ4" s="176"/>
      <c r="BK4" s="177"/>
      <c r="BL4" s="178" t="s">
        <v>62</v>
      </c>
      <c r="BM4" s="179"/>
      <c r="BN4" s="178" t="s">
        <v>61</v>
      </c>
      <c r="BO4" s="179"/>
      <c r="BP4" s="178" t="s">
        <v>60</v>
      </c>
      <c r="BQ4" s="180"/>
      <c r="BR4" s="179"/>
      <c r="BS4" s="175" t="s">
        <v>2</v>
      </c>
      <c r="BT4" s="176"/>
      <c r="BU4" s="177"/>
      <c r="BV4" s="178" t="s">
        <v>62</v>
      </c>
      <c r="BW4" s="179"/>
      <c r="BX4" s="178" t="s">
        <v>61</v>
      </c>
      <c r="BY4" s="179"/>
      <c r="BZ4" s="178" t="s">
        <v>60</v>
      </c>
      <c r="CA4" s="180"/>
      <c r="CB4" s="179"/>
      <c r="CC4" s="175" t="s">
        <v>2</v>
      </c>
      <c r="CD4" s="176"/>
      <c r="CE4" s="177"/>
      <c r="CF4" s="178" t="s">
        <v>62</v>
      </c>
      <c r="CG4" s="179"/>
      <c r="CH4" s="178" t="s">
        <v>61</v>
      </c>
      <c r="CI4" s="179"/>
      <c r="CJ4" s="178" t="s">
        <v>60</v>
      </c>
      <c r="CK4" s="180"/>
      <c r="CL4" s="179"/>
      <c r="CM4" s="175" t="s">
        <v>2</v>
      </c>
      <c r="CN4" s="176"/>
      <c r="CO4" s="177"/>
      <c r="CP4" s="178" t="s">
        <v>62</v>
      </c>
      <c r="CQ4" s="179"/>
      <c r="CR4" s="178" t="s">
        <v>61</v>
      </c>
      <c r="CS4" s="179"/>
      <c r="CT4" s="178" t="s">
        <v>60</v>
      </c>
      <c r="CU4" s="180"/>
      <c r="CV4" s="179"/>
      <c r="CW4" s="175" t="s">
        <v>2</v>
      </c>
      <c r="CX4" s="176"/>
      <c r="CY4" s="177"/>
      <c r="CZ4" s="178" t="s">
        <v>62</v>
      </c>
      <c r="DA4" s="179"/>
      <c r="DB4" s="178" t="s">
        <v>61</v>
      </c>
      <c r="DC4" s="179"/>
      <c r="DD4" s="178" t="s">
        <v>60</v>
      </c>
      <c r="DE4" s="180"/>
      <c r="DF4" s="179"/>
      <c r="DG4" s="175" t="s">
        <v>2</v>
      </c>
      <c r="DH4" s="176"/>
      <c r="DI4" s="177"/>
      <c r="DJ4" s="178" t="s">
        <v>62</v>
      </c>
      <c r="DK4" s="179"/>
      <c r="DL4" s="178" t="s">
        <v>61</v>
      </c>
      <c r="DM4" s="179"/>
      <c r="DN4" s="178" t="s">
        <v>60</v>
      </c>
      <c r="DO4" s="180"/>
      <c r="DP4" s="179"/>
    </row>
    <row r="5" spans="1:120" ht="18.75" customHeight="1" x14ac:dyDescent="0.15">
      <c r="A5" s="181" t="s">
        <v>9</v>
      </c>
      <c r="B5" s="182"/>
      <c r="C5" s="183"/>
      <c r="D5" s="61" t="s">
        <v>14</v>
      </c>
      <c r="E5" s="60" t="s">
        <v>58</v>
      </c>
      <c r="F5" s="61" t="s">
        <v>14</v>
      </c>
      <c r="G5" s="60" t="s">
        <v>58</v>
      </c>
      <c r="H5" s="61" t="s">
        <v>14</v>
      </c>
      <c r="I5" s="60" t="s">
        <v>59</v>
      </c>
      <c r="J5" s="60" t="s">
        <v>58</v>
      </c>
      <c r="K5" s="181" t="s">
        <v>9</v>
      </c>
      <c r="L5" s="182"/>
      <c r="M5" s="183"/>
      <c r="N5" s="61" t="s">
        <v>14</v>
      </c>
      <c r="O5" s="60" t="s">
        <v>58</v>
      </c>
      <c r="P5" s="61" t="s">
        <v>14</v>
      </c>
      <c r="Q5" s="60" t="s">
        <v>58</v>
      </c>
      <c r="R5" s="61" t="s">
        <v>14</v>
      </c>
      <c r="S5" s="60" t="s">
        <v>59</v>
      </c>
      <c r="T5" s="60" t="s">
        <v>58</v>
      </c>
      <c r="U5" s="181" t="s">
        <v>9</v>
      </c>
      <c r="V5" s="182"/>
      <c r="W5" s="183"/>
      <c r="X5" s="61" t="s">
        <v>14</v>
      </c>
      <c r="Y5" s="60" t="s">
        <v>58</v>
      </c>
      <c r="Z5" s="61" t="s">
        <v>14</v>
      </c>
      <c r="AA5" s="60" t="s">
        <v>58</v>
      </c>
      <c r="AB5" s="61" t="s">
        <v>14</v>
      </c>
      <c r="AC5" s="60" t="s">
        <v>59</v>
      </c>
      <c r="AD5" s="60" t="s">
        <v>58</v>
      </c>
      <c r="AE5" s="181" t="s">
        <v>9</v>
      </c>
      <c r="AF5" s="182"/>
      <c r="AG5" s="183"/>
      <c r="AH5" s="61" t="s">
        <v>14</v>
      </c>
      <c r="AI5" s="60" t="s">
        <v>58</v>
      </c>
      <c r="AJ5" s="61" t="s">
        <v>14</v>
      </c>
      <c r="AK5" s="60" t="s">
        <v>58</v>
      </c>
      <c r="AL5" s="61" t="s">
        <v>14</v>
      </c>
      <c r="AM5" s="60" t="s">
        <v>59</v>
      </c>
      <c r="AN5" s="60" t="s">
        <v>58</v>
      </c>
      <c r="AO5" s="181" t="s">
        <v>9</v>
      </c>
      <c r="AP5" s="182"/>
      <c r="AQ5" s="183"/>
      <c r="AR5" s="61" t="s">
        <v>14</v>
      </c>
      <c r="AS5" s="60" t="s">
        <v>58</v>
      </c>
      <c r="AT5" s="61" t="s">
        <v>14</v>
      </c>
      <c r="AU5" s="60" t="s">
        <v>58</v>
      </c>
      <c r="AV5" s="61" t="s">
        <v>14</v>
      </c>
      <c r="AW5" s="60" t="s">
        <v>59</v>
      </c>
      <c r="AX5" s="60" t="s">
        <v>58</v>
      </c>
      <c r="AY5" s="181" t="s">
        <v>9</v>
      </c>
      <c r="AZ5" s="182"/>
      <c r="BA5" s="183"/>
      <c r="BB5" s="61" t="s">
        <v>14</v>
      </c>
      <c r="BC5" s="60" t="s">
        <v>58</v>
      </c>
      <c r="BD5" s="61" t="s">
        <v>14</v>
      </c>
      <c r="BE5" s="60" t="s">
        <v>58</v>
      </c>
      <c r="BF5" s="61" t="s">
        <v>14</v>
      </c>
      <c r="BG5" s="60" t="s">
        <v>59</v>
      </c>
      <c r="BH5" s="60" t="s">
        <v>58</v>
      </c>
      <c r="BI5" s="181" t="s">
        <v>9</v>
      </c>
      <c r="BJ5" s="182"/>
      <c r="BK5" s="183"/>
      <c r="BL5" s="61" t="s">
        <v>14</v>
      </c>
      <c r="BM5" s="60" t="s">
        <v>58</v>
      </c>
      <c r="BN5" s="61" t="s">
        <v>14</v>
      </c>
      <c r="BO5" s="60" t="s">
        <v>58</v>
      </c>
      <c r="BP5" s="61" t="s">
        <v>14</v>
      </c>
      <c r="BQ5" s="60" t="s">
        <v>59</v>
      </c>
      <c r="BR5" s="60" t="s">
        <v>58</v>
      </c>
      <c r="BS5" s="181" t="s">
        <v>9</v>
      </c>
      <c r="BT5" s="182"/>
      <c r="BU5" s="183"/>
      <c r="BV5" s="61" t="s">
        <v>14</v>
      </c>
      <c r="BW5" s="60" t="s">
        <v>58</v>
      </c>
      <c r="BX5" s="61" t="s">
        <v>14</v>
      </c>
      <c r="BY5" s="60" t="s">
        <v>58</v>
      </c>
      <c r="BZ5" s="61" t="s">
        <v>14</v>
      </c>
      <c r="CA5" s="60" t="s">
        <v>59</v>
      </c>
      <c r="CB5" s="60" t="s">
        <v>58</v>
      </c>
      <c r="CC5" s="181" t="s">
        <v>9</v>
      </c>
      <c r="CD5" s="182"/>
      <c r="CE5" s="183"/>
      <c r="CF5" s="61" t="s">
        <v>14</v>
      </c>
      <c r="CG5" s="60" t="s">
        <v>58</v>
      </c>
      <c r="CH5" s="61" t="s">
        <v>14</v>
      </c>
      <c r="CI5" s="60" t="s">
        <v>58</v>
      </c>
      <c r="CJ5" s="61" t="s">
        <v>14</v>
      </c>
      <c r="CK5" s="60" t="s">
        <v>59</v>
      </c>
      <c r="CL5" s="60" t="s">
        <v>58</v>
      </c>
      <c r="CM5" s="181" t="s">
        <v>9</v>
      </c>
      <c r="CN5" s="182"/>
      <c r="CO5" s="183"/>
      <c r="CP5" s="61" t="s">
        <v>14</v>
      </c>
      <c r="CQ5" s="60" t="s">
        <v>58</v>
      </c>
      <c r="CR5" s="61" t="s">
        <v>14</v>
      </c>
      <c r="CS5" s="60" t="s">
        <v>58</v>
      </c>
      <c r="CT5" s="61" t="s">
        <v>14</v>
      </c>
      <c r="CU5" s="60" t="s">
        <v>59</v>
      </c>
      <c r="CV5" s="60" t="s">
        <v>58</v>
      </c>
      <c r="CW5" s="181" t="s">
        <v>9</v>
      </c>
      <c r="CX5" s="182"/>
      <c r="CY5" s="183"/>
      <c r="CZ5" s="61" t="s">
        <v>14</v>
      </c>
      <c r="DA5" s="60" t="s">
        <v>58</v>
      </c>
      <c r="DB5" s="61" t="s">
        <v>14</v>
      </c>
      <c r="DC5" s="60" t="s">
        <v>58</v>
      </c>
      <c r="DD5" s="61" t="s">
        <v>14</v>
      </c>
      <c r="DE5" s="60" t="s">
        <v>59</v>
      </c>
      <c r="DF5" s="60" t="s">
        <v>58</v>
      </c>
      <c r="DG5" s="181" t="s">
        <v>9</v>
      </c>
      <c r="DH5" s="182"/>
      <c r="DI5" s="183"/>
      <c r="DJ5" s="61" t="s">
        <v>14</v>
      </c>
      <c r="DK5" s="60" t="s">
        <v>58</v>
      </c>
      <c r="DL5" s="61" t="s">
        <v>14</v>
      </c>
      <c r="DM5" s="60" t="s">
        <v>58</v>
      </c>
      <c r="DN5" s="61" t="s">
        <v>14</v>
      </c>
      <c r="DO5" s="60" t="s">
        <v>59</v>
      </c>
      <c r="DP5" s="60" t="s">
        <v>58</v>
      </c>
    </row>
    <row r="6" spans="1:120" ht="11.25" customHeight="1" x14ac:dyDescent="0.15">
      <c r="A6" s="59"/>
      <c r="B6" s="49"/>
      <c r="C6" s="48"/>
      <c r="D6" s="58" t="s">
        <v>57</v>
      </c>
      <c r="E6" s="132" t="s">
        <v>36</v>
      </c>
      <c r="F6" s="132" t="s">
        <v>3</v>
      </c>
      <c r="G6" s="132" t="s">
        <v>36</v>
      </c>
      <c r="H6" s="132" t="s">
        <v>3</v>
      </c>
      <c r="I6" s="132" t="s">
        <v>36</v>
      </c>
      <c r="J6" s="132" t="s">
        <v>36</v>
      </c>
      <c r="K6" s="59"/>
      <c r="L6" s="49"/>
      <c r="M6" s="48"/>
      <c r="N6" s="58" t="s">
        <v>57</v>
      </c>
      <c r="O6" s="82" t="s">
        <v>36</v>
      </c>
      <c r="P6" s="82" t="s">
        <v>3</v>
      </c>
      <c r="Q6" s="82" t="s">
        <v>36</v>
      </c>
      <c r="R6" s="82" t="s">
        <v>3</v>
      </c>
      <c r="S6" s="82" t="s">
        <v>36</v>
      </c>
      <c r="T6" s="82" t="s">
        <v>36</v>
      </c>
      <c r="U6" s="59"/>
      <c r="V6" s="49"/>
      <c r="W6" s="48"/>
      <c r="X6" s="58" t="s">
        <v>57</v>
      </c>
      <c r="Y6" s="82" t="s">
        <v>36</v>
      </c>
      <c r="Z6" s="82" t="s">
        <v>3</v>
      </c>
      <c r="AA6" s="82" t="s">
        <v>36</v>
      </c>
      <c r="AB6" s="82" t="s">
        <v>3</v>
      </c>
      <c r="AC6" s="82" t="s">
        <v>36</v>
      </c>
      <c r="AD6" s="82" t="s">
        <v>36</v>
      </c>
      <c r="AE6" s="59"/>
      <c r="AF6" s="49"/>
      <c r="AG6" s="48"/>
      <c r="AH6" s="58" t="s">
        <v>57</v>
      </c>
      <c r="AI6" s="82" t="s">
        <v>56</v>
      </c>
      <c r="AJ6" s="82" t="s">
        <v>3</v>
      </c>
      <c r="AK6" s="82" t="s">
        <v>56</v>
      </c>
      <c r="AL6" s="82" t="s">
        <v>3</v>
      </c>
      <c r="AM6" s="82" t="s">
        <v>56</v>
      </c>
      <c r="AN6" s="82" t="s">
        <v>56</v>
      </c>
      <c r="AO6" s="59"/>
      <c r="AP6" s="49"/>
      <c r="AQ6" s="48"/>
      <c r="AR6" s="58" t="s">
        <v>57</v>
      </c>
      <c r="AS6" s="82" t="s">
        <v>56</v>
      </c>
      <c r="AT6" s="82" t="s">
        <v>3</v>
      </c>
      <c r="AU6" s="82" t="s">
        <v>56</v>
      </c>
      <c r="AV6" s="82" t="s">
        <v>3</v>
      </c>
      <c r="AW6" s="82" t="s">
        <v>56</v>
      </c>
      <c r="AX6" s="82" t="s">
        <v>56</v>
      </c>
      <c r="AY6" s="59"/>
      <c r="AZ6" s="49"/>
      <c r="BA6" s="48"/>
      <c r="BB6" s="58" t="s">
        <v>57</v>
      </c>
      <c r="BC6" s="82" t="s">
        <v>56</v>
      </c>
      <c r="BD6" s="82" t="s">
        <v>3</v>
      </c>
      <c r="BE6" s="82" t="s">
        <v>56</v>
      </c>
      <c r="BF6" s="82" t="s">
        <v>3</v>
      </c>
      <c r="BG6" s="82" t="s">
        <v>56</v>
      </c>
      <c r="BH6" s="82" t="s">
        <v>56</v>
      </c>
      <c r="BI6" s="59"/>
      <c r="BJ6" s="49"/>
      <c r="BK6" s="48"/>
      <c r="BL6" s="58" t="s">
        <v>57</v>
      </c>
      <c r="BM6" s="82" t="s">
        <v>56</v>
      </c>
      <c r="BN6" s="82" t="s">
        <v>3</v>
      </c>
      <c r="BO6" s="82" t="s">
        <v>56</v>
      </c>
      <c r="BP6" s="82" t="s">
        <v>3</v>
      </c>
      <c r="BQ6" s="82" t="s">
        <v>56</v>
      </c>
      <c r="BR6" s="82" t="s">
        <v>56</v>
      </c>
      <c r="BS6" s="57"/>
      <c r="BT6" s="56"/>
      <c r="BU6" s="55"/>
      <c r="BV6" s="58" t="s">
        <v>57</v>
      </c>
      <c r="BW6" s="82" t="s">
        <v>56</v>
      </c>
      <c r="BX6" s="82" t="s">
        <v>3</v>
      </c>
      <c r="BY6" s="82" t="s">
        <v>56</v>
      </c>
      <c r="BZ6" s="82" t="s">
        <v>3</v>
      </c>
      <c r="CA6" s="82" t="s">
        <v>56</v>
      </c>
      <c r="CB6" s="82" t="s">
        <v>56</v>
      </c>
      <c r="CC6" s="57"/>
      <c r="CD6" s="56"/>
      <c r="CE6" s="55"/>
      <c r="CF6" s="58" t="s">
        <v>57</v>
      </c>
      <c r="CG6" s="82" t="s">
        <v>56</v>
      </c>
      <c r="CH6" s="82" t="s">
        <v>3</v>
      </c>
      <c r="CI6" s="82" t="s">
        <v>56</v>
      </c>
      <c r="CJ6" s="82" t="s">
        <v>3</v>
      </c>
      <c r="CK6" s="82" t="s">
        <v>56</v>
      </c>
      <c r="CL6" s="82" t="s">
        <v>56</v>
      </c>
      <c r="CM6" s="57"/>
      <c r="CN6" s="56"/>
      <c r="CO6" s="55"/>
      <c r="CP6" s="58" t="s">
        <v>57</v>
      </c>
      <c r="CQ6" s="82" t="s">
        <v>56</v>
      </c>
      <c r="CR6" s="82" t="s">
        <v>3</v>
      </c>
      <c r="CS6" s="82" t="s">
        <v>56</v>
      </c>
      <c r="CT6" s="82" t="s">
        <v>3</v>
      </c>
      <c r="CU6" s="82" t="s">
        <v>56</v>
      </c>
      <c r="CV6" s="82" t="s">
        <v>56</v>
      </c>
      <c r="CW6" s="57"/>
      <c r="CX6" s="56"/>
      <c r="CY6" s="55"/>
      <c r="CZ6" s="58" t="s">
        <v>57</v>
      </c>
      <c r="DA6" s="82" t="s">
        <v>56</v>
      </c>
      <c r="DB6" s="82" t="s">
        <v>3</v>
      </c>
      <c r="DC6" s="82" t="s">
        <v>56</v>
      </c>
      <c r="DD6" s="82" t="s">
        <v>3</v>
      </c>
      <c r="DE6" s="82" t="s">
        <v>56</v>
      </c>
      <c r="DF6" s="82" t="s">
        <v>56</v>
      </c>
      <c r="DG6" s="57"/>
      <c r="DH6" s="56"/>
      <c r="DI6" s="55"/>
      <c r="DJ6" s="58" t="s">
        <v>57</v>
      </c>
      <c r="DK6" s="82" t="s">
        <v>56</v>
      </c>
      <c r="DL6" s="82" t="s">
        <v>3</v>
      </c>
      <c r="DM6" s="82" t="s">
        <v>56</v>
      </c>
      <c r="DN6" s="82" t="s">
        <v>3</v>
      </c>
      <c r="DO6" s="82" t="s">
        <v>55</v>
      </c>
      <c r="DP6" s="82" t="s">
        <v>55</v>
      </c>
    </row>
    <row r="7" spans="1:120" ht="26.25" customHeight="1" x14ac:dyDescent="0.15">
      <c r="A7" s="181" t="s">
        <v>54</v>
      </c>
      <c r="B7" s="182"/>
      <c r="C7" s="183"/>
      <c r="D7" s="54">
        <f>SUM(D8:D9)</f>
        <v>26187205</v>
      </c>
      <c r="E7" s="28">
        <f>D7/N7*100</f>
        <v>103.47906563801949</v>
      </c>
      <c r="F7" s="54">
        <f>SUM(F8:F9)</f>
        <v>27447518689</v>
      </c>
      <c r="G7" s="28">
        <f t="shared" ref="G7:G21" si="0">F7/P7*100</f>
        <v>102.64933319103262</v>
      </c>
      <c r="H7" s="54">
        <f>SUM(H8:H9)</f>
        <v>26410820601</v>
      </c>
      <c r="I7" s="28">
        <f>ROUND(H7/F7*100,1)</f>
        <v>96.2</v>
      </c>
      <c r="J7" s="28">
        <f>H7/R7*100</f>
        <v>102.86350794727437</v>
      </c>
      <c r="K7" s="181" t="s">
        <v>54</v>
      </c>
      <c r="L7" s="182"/>
      <c r="M7" s="183"/>
      <c r="N7" s="54">
        <f>SUM(N8:N9)</f>
        <v>25306766</v>
      </c>
      <c r="O7" s="28">
        <f t="shared" ref="O7:O23" si="1">N7/X7*100</f>
        <v>99.131798446937765</v>
      </c>
      <c r="P7" s="54">
        <f>SUM(P8:P9)</f>
        <v>26739110558</v>
      </c>
      <c r="Q7" s="28">
        <f t="shared" ref="Q7:Q23" si="2">P7/Z7*100</f>
        <v>98.283288498149574</v>
      </c>
      <c r="R7" s="54">
        <f>SUM(R8:R9)</f>
        <v>25675597817</v>
      </c>
      <c r="S7" s="28">
        <f t="shared" ref="S7:S21" si="3">ROUND(R7/P7*100,1)</f>
        <v>96</v>
      </c>
      <c r="T7" s="28">
        <f>R7/AB7*100</f>
        <v>98.807019136388021</v>
      </c>
      <c r="U7" s="181" t="s">
        <v>54</v>
      </c>
      <c r="V7" s="182"/>
      <c r="W7" s="183"/>
      <c r="X7" s="54">
        <f>SUM(X8:X9)</f>
        <v>25528404</v>
      </c>
      <c r="Y7" s="28">
        <f t="shared" ref="Y7:Y21" si="4">X7/AH7*100</f>
        <v>99.352916383047528</v>
      </c>
      <c r="Z7" s="54">
        <f>SUM(Z8:Z9)</f>
        <v>27206161868</v>
      </c>
      <c r="AA7" s="28">
        <f t="shared" ref="AA7:AA21" si="5">Z7/AJ7*100</f>
        <v>99.457804915304777</v>
      </c>
      <c r="AB7" s="54">
        <f>SUM(AB8:AB9)</f>
        <v>25985601065</v>
      </c>
      <c r="AC7" s="28">
        <f t="shared" ref="AC7:AC27" si="6">ROUND(AB7/Z7*100,1)</f>
        <v>95.5</v>
      </c>
      <c r="AD7" s="28">
        <f>AB7/AL7*100</f>
        <v>99.24323723116693</v>
      </c>
      <c r="AE7" s="181" t="s">
        <v>54</v>
      </c>
      <c r="AF7" s="182"/>
      <c r="AG7" s="183"/>
      <c r="AH7" s="54">
        <f>SUM(AH8:AH9)</f>
        <v>25694670</v>
      </c>
      <c r="AI7" s="28">
        <f t="shared" ref="AI7:AI21" si="7">AH7/AR7*100</f>
        <v>100.12772245103967</v>
      </c>
      <c r="AJ7" s="54">
        <f>SUM(AJ8:AJ9)</f>
        <v>27354476495</v>
      </c>
      <c r="AK7" s="28">
        <f t="shared" ref="AK7:AK21" si="8">AJ7/AT7*100</f>
        <v>100.51043298966775</v>
      </c>
      <c r="AL7" s="54">
        <f>SUM(AL8:AL9)</f>
        <v>26183749936</v>
      </c>
      <c r="AM7" s="28">
        <f t="shared" ref="AM7:AM27" si="9">ROUND(AL7/AJ7*100,1)</f>
        <v>95.7</v>
      </c>
      <c r="AN7" s="28">
        <f t="shared" ref="AN7:AN21" si="10">AL7/AV7*100</f>
        <v>100.8573460308494</v>
      </c>
      <c r="AO7" s="181" t="s">
        <v>54</v>
      </c>
      <c r="AP7" s="182"/>
      <c r="AQ7" s="183"/>
      <c r="AR7" s="54">
        <f>SUM(AR8:AR9)</f>
        <v>25661894</v>
      </c>
      <c r="AS7" s="28">
        <f t="shared" ref="AS7:AS27" si="11">AR7/BB7*100</f>
        <v>99.566583652784885</v>
      </c>
      <c r="AT7" s="54">
        <f>SUM(AT8:AT9)</f>
        <v>27215559302</v>
      </c>
      <c r="AU7" s="28">
        <f t="shared" ref="AU7:AU25" si="12">AT7/BD7*100</f>
        <v>99.946425600896177</v>
      </c>
      <c r="AV7" s="54">
        <f>SUM(AV8:AV9)</f>
        <v>25961172851</v>
      </c>
      <c r="AW7" s="28">
        <f t="shared" ref="AW7:AW25" si="13">ROUND(AV7/AT7*100,1)</f>
        <v>95.4</v>
      </c>
      <c r="AX7" s="28">
        <f t="shared" ref="AX7:AX24" si="14">AV7/BF7*100</f>
        <v>100.20945745094274</v>
      </c>
      <c r="AY7" s="181" t="s">
        <v>54</v>
      </c>
      <c r="AZ7" s="182"/>
      <c r="BA7" s="183"/>
      <c r="BB7" s="54">
        <f>SUM(BB8:BB9)</f>
        <v>25773601</v>
      </c>
      <c r="BC7" s="28">
        <f t="shared" ref="BC7:BC27" si="15">BB7/BL7*100</f>
        <v>101.1896981686085</v>
      </c>
      <c r="BD7" s="54">
        <f>SUM(BD8:BD9)</f>
        <v>27230147690</v>
      </c>
      <c r="BE7" s="28">
        <f t="shared" ref="BE7:BE25" si="16">BD7/BN7*100</f>
        <v>100.19636055006806</v>
      </c>
      <c r="BF7" s="54">
        <f>SUM(BF8:BF9)</f>
        <v>25906908900</v>
      </c>
      <c r="BG7" s="28">
        <f t="shared" ref="BG7:BG25" si="17">ROUND(BF7/BD7*100,1)</f>
        <v>95.1</v>
      </c>
      <c r="BH7" s="28">
        <f t="shared" ref="BH7:BH25" si="18">BF7/BP7*100</f>
        <v>100.43131038291315</v>
      </c>
      <c r="BI7" s="181" t="s">
        <v>54</v>
      </c>
      <c r="BJ7" s="182"/>
      <c r="BK7" s="183"/>
      <c r="BL7" s="54">
        <f>SUM(BL8:BL9)</f>
        <v>25470578</v>
      </c>
      <c r="BM7" s="28">
        <f t="shared" ref="BM7:BM27" si="19">BL7/BV7*100</f>
        <v>101.118635749601</v>
      </c>
      <c r="BN7" s="54">
        <f>SUM(BN8:BN9)</f>
        <v>27176783209</v>
      </c>
      <c r="BO7" s="28">
        <f t="shared" ref="BO7:BO25" si="20">BN7/BX7*100</f>
        <v>101.83394596937075</v>
      </c>
      <c r="BP7" s="54">
        <f>SUM(BP8:BP9)</f>
        <v>25795649585</v>
      </c>
      <c r="BQ7" s="28">
        <f t="shared" ref="BQ7:BQ25" si="21">ROUND(BP7/BN7*100,1)</f>
        <v>94.9</v>
      </c>
      <c r="BR7" s="28">
        <f t="shared" ref="BR7:BR25" si="22">BP7/BZ7*100</f>
        <v>102.18966208948747</v>
      </c>
      <c r="BS7" s="181" t="s">
        <v>54</v>
      </c>
      <c r="BT7" s="182"/>
      <c r="BU7" s="183"/>
      <c r="BV7" s="83">
        <f>SUM(BV8:BV9)</f>
        <v>25188807</v>
      </c>
      <c r="BW7" s="84">
        <f t="shared" ref="BW7:BW27" si="23">BV7/CF7*100</f>
        <v>99.342607905222266</v>
      </c>
      <c r="BX7" s="83">
        <f>SUM(BX8:BX9)</f>
        <v>26687351600</v>
      </c>
      <c r="BY7" s="84">
        <f t="shared" ref="BY7:BY25" si="24">BX7/CH7*100</f>
        <v>98.168436522631708</v>
      </c>
      <c r="BZ7" s="83">
        <f>SUM(BZ8:BZ9)</f>
        <v>25242915044</v>
      </c>
      <c r="CA7" s="84">
        <f t="shared" ref="CA7:CA25" si="25">ROUND(BZ7/BX7*100,1)</f>
        <v>94.6</v>
      </c>
      <c r="CB7" s="84">
        <f t="shared" ref="CB7:CB25" si="26">BZ7/CJ7*100</f>
        <v>98.457546812658023</v>
      </c>
      <c r="CC7" s="181" t="s">
        <v>54</v>
      </c>
      <c r="CD7" s="182"/>
      <c r="CE7" s="183"/>
      <c r="CF7" s="83">
        <f>SUM(CF8:CF9)</f>
        <v>25355492</v>
      </c>
      <c r="CG7" s="84">
        <f t="shared" ref="CG7:CG27" si="27">CF7/CP7*100</f>
        <v>101.09310807570542</v>
      </c>
      <c r="CH7" s="83">
        <f>SUM(CH8:CH9)</f>
        <v>27185267022</v>
      </c>
      <c r="CI7" s="84">
        <f t="shared" ref="CI7:CI25" si="28">CH7/CR7*100</f>
        <v>100.82311712451641</v>
      </c>
      <c r="CJ7" s="83">
        <f>SUM(CJ8:CJ9)</f>
        <v>25638374976</v>
      </c>
      <c r="CK7" s="84">
        <f t="shared" ref="CK7:CK25" si="29">ROUND(CJ7/CH7*100,1)</f>
        <v>94.3</v>
      </c>
      <c r="CL7" s="84">
        <f t="shared" ref="CL7:CL25" si="30">CJ7/CT7*100</f>
        <v>101.41067056140822</v>
      </c>
      <c r="CM7" s="181" t="s">
        <v>54</v>
      </c>
      <c r="CN7" s="182"/>
      <c r="CO7" s="183"/>
      <c r="CP7" s="83">
        <f>SUM(CP8:CP9)</f>
        <v>25081326</v>
      </c>
      <c r="CQ7" s="84">
        <f t="shared" ref="CQ7:CQ27" si="31">CP7/CZ7*100</f>
        <v>100.86576698730205</v>
      </c>
      <c r="CR7" s="83">
        <f>SUM(CR8:CR9)</f>
        <v>26963327258</v>
      </c>
      <c r="CS7" s="84">
        <f t="shared" ref="CS7:CS25" si="32">CR7/DB7*100</f>
        <v>99.602124348965447</v>
      </c>
      <c r="CT7" s="83">
        <f>SUM(CT8:CT9)</f>
        <v>25281733011</v>
      </c>
      <c r="CU7" s="84">
        <f t="shared" ref="CU7:CU25" si="33">ROUND(CT7/CR7*100,1)</f>
        <v>93.8</v>
      </c>
      <c r="CV7" s="84">
        <f t="shared" ref="CV7:CV25" si="34">CT7/DD7*100</f>
        <v>100.36705626473612</v>
      </c>
      <c r="CW7" s="181" t="s">
        <v>54</v>
      </c>
      <c r="CX7" s="182"/>
      <c r="CY7" s="183"/>
      <c r="CZ7" s="83">
        <f>SUM(CZ8:CZ9)</f>
        <v>24866044</v>
      </c>
      <c r="DA7" s="84">
        <f t="shared" ref="DA7:DA27" si="35">CZ7/DJ7*100</f>
        <v>98.488688871748437</v>
      </c>
      <c r="DB7" s="83">
        <f>SUM(DB8:DB9)</f>
        <v>27071036320</v>
      </c>
      <c r="DC7" s="84">
        <f t="shared" ref="DC7:DC25" si="36">DB7/DL7*100</f>
        <v>97.661530306001993</v>
      </c>
      <c r="DD7" s="83">
        <f>SUM(DD8:DD9)</f>
        <v>25189274202</v>
      </c>
      <c r="DE7" s="84">
        <f t="shared" ref="DE7:DE25" si="37">ROUND(DD7/DB7*100,1)</f>
        <v>93</v>
      </c>
      <c r="DF7" s="84">
        <f t="shared" ref="DF7:DF25" si="38">DD7/DN7*100</f>
        <v>98.167429746890576</v>
      </c>
      <c r="DG7" s="181" t="s">
        <v>54</v>
      </c>
      <c r="DH7" s="182"/>
      <c r="DI7" s="183"/>
      <c r="DJ7" s="83">
        <f>SUM(DJ10,DJ17,DJ21,DJ24,DJ25,DJ26,DJ27)</f>
        <v>25247614</v>
      </c>
      <c r="DK7" s="10">
        <v>100.3</v>
      </c>
      <c r="DL7" s="83">
        <f>SUM(DL10,DL17,DL21,DL24,DL25,DL26,DL27)</f>
        <v>27719242403</v>
      </c>
      <c r="DM7" s="10">
        <v>100.4</v>
      </c>
      <c r="DN7" s="83">
        <f>SUM(DN10,DN17,DN21,DN24,DN25,DN26,DN27)</f>
        <v>25659502614</v>
      </c>
      <c r="DO7" s="84">
        <f t="shared" ref="DO7:DO25" si="39">ROUND(DN7/DL7*100,1)</f>
        <v>92.6</v>
      </c>
      <c r="DP7" s="10" t="e">
        <f>DN7/DX7*100</f>
        <v>#DIV/0!</v>
      </c>
    </row>
    <row r="8" spans="1:120" ht="26.25" customHeight="1" x14ac:dyDescent="0.15">
      <c r="A8" s="53"/>
      <c r="B8" s="52">
        <v>1</v>
      </c>
      <c r="C8" s="51" t="s">
        <v>53</v>
      </c>
      <c r="D8" s="14">
        <f>SUM(D12,D15,D18,D20,D24,D22,D26,D27,D28,D29)</f>
        <v>25982605</v>
      </c>
      <c r="E8" s="28">
        <f t="shared" ref="E8:E21" si="40">D8/N8*100</f>
        <v>104.18922185953019</v>
      </c>
      <c r="F8" s="14">
        <f>SUM(F12,F15,F18,F20,F24,F22,F26,F27,F28,F29)</f>
        <v>26479021949</v>
      </c>
      <c r="G8" s="28">
        <f t="shared" si="0"/>
        <v>103.53986817726974</v>
      </c>
      <c r="H8" s="14">
        <f>SUM(H12,H15,H18,H20,H24,H22,H26,H27,H28,H29)</f>
        <v>26197046337</v>
      </c>
      <c r="I8" s="28">
        <f t="shared" ref="I8:I21" si="41">ROUND(H8/F8*100,1)</f>
        <v>98.9</v>
      </c>
      <c r="J8" s="28">
        <f t="shared" ref="J8:J24" si="42">H8/R8*100</f>
        <v>103.3002947755941</v>
      </c>
      <c r="K8" s="53"/>
      <c r="L8" s="52">
        <v>1</v>
      </c>
      <c r="M8" s="51" t="s">
        <v>53</v>
      </c>
      <c r="N8" s="14">
        <f>SUM(N12,N15,N18,N20,N24,N22,N26,N27,N28,N29)</f>
        <v>24937901</v>
      </c>
      <c r="O8" s="28">
        <f t="shared" si="1"/>
        <v>98.562615570836641</v>
      </c>
      <c r="P8" s="14">
        <f>SUM(P12,P15,P18,P20,P24,P22,P26,P27,P28,P29)</f>
        <v>25573745085</v>
      </c>
      <c r="Q8" s="28">
        <f t="shared" si="2"/>
        <v>98.035916421974008</v>
      </c>
      <c r="R8" s="14">
        <f>SUM(R12,R15,R18,R20,R24,R22,R26,R27,R28,R29)</f>
        <v>25360088656</v>
      </c>
      <c r="S8" s="28">
        <f t="shared" si="3"/>
        <v>99.2</v>
      </c>
      <c r="T8" s="28">
        <f t="shared" ref="T8:T21" si="43">R8/AB8*100</f>
        <v>98.515229184669025</v>
      </c>
      <c r="U8" s="53"/>
      <c r="V8" s="52">
        <v>1</v>
      </c>
      <c r="W8" s="51" t="s">
        <v>53</v>
      </c>
      <c r="X8" s="14">
        <f>SUM(X12,X15,X18,X20,X24,X22,X26,X27,X28,X29)</f>
        <v>25301582</v>
      </c>
      <c r="Y8" s="28">
        <f t="shared" si="4"/>
        <v>99.349415885520187</v>
      </c>
      <c r="Z8" s="14">
        <f>SUM(Z12,Z15,Z18,Z20,Z24,Z22,Z26,Z27,Z28,Z29)</f>
        <v>26086097849</v>
      </c>
      <c r="AA8" s="28">
        <f t="shared" si="5"/>
        <v>99.634713095826882</v>
      </c>
      <c r="AB8" s="14">
        <f>SUM(AB12,AB15,AB18,AB20,AB24,AB22,AB26,AB27,AB28,AB29)</f>
        <v>25742302856</v>
      </c>
      <c r="AC8" s="28">
        <f t="shared" si="6"/>
        <v>98.7</v>
      </c>
      <c r="AD8" s="28">
        <f t="shared" ref="AD8:AD21" si="44">AB8/AL8*100</f>
        <v>99.304422455884051</v>
      </c>
      <c r="AE8" s="53"/>
      <c r="AF8" s="52">
        <v>1</v>
      </c>
      <c r="AG8" s="51" t="s">
        <v>53</v>
      </c>
      <c r="AH8" s="14">
        <f>SUM(AH12,AH15,AH18,AH20,AH23,AH25,AH26,AH27,AH28,AH29)</f>
        <v>25467268</v>
      </c>
      <c r="AI8" s="28">
        <f t="shared" si="7"/>
        <v>100.31302439069351</v>
      </c>
      <c r="AJ8" s="14">
        <f>SUM(AJ12,AJ15,AJ18,AJ20,AJ23,AJ25,AJ26,AJ27,AJ28,AJ29)</f>
        <v>26181736303</v>
      </c>
      <c r="AK8" s="28">
        <f t="shared" si="8"/>
        <v>100.71899917661726</v>
      </c>
      <c r="AL8" s="14">
        <f>SUM(AL12,AL15,AL18,AL20,AL23,AL25,AL26,AL27,AL28,AL29)</f>
        <v>25922614743</v>
      </c>
      <c r="AM8" s="28">
        <f t="shared" si="9"/>
        <v>99</v>
      </c>
      <c r="AN8" s="28">
        <f t="shared" si="10"/>
        <v>100.72378074152483</v>
      </c>
      <c r="AO8" s="53"/>
      <c r="AP8" s="52">
        <v>1</v>
      </c>
      <c r="AQ8" s="51" t="s">
        <v>53</v>
      </c>
      <c r="AR8" s="14">
        <f>SUM(AR12,AR15,AR18,AR20,AR22,AR24,AR25,AR26,AR27)</f>
        <v>25387798</v>
      </c>
      <c r="AS8" s="28">
        <f t="shared" si="11"/>
        <v>99.366088003719483</v>
      </c>
      <c r="AT8" s="14">
        <f>SUM(AT12,AT15,AT18,AT20,AT22,AT24,AT25,AT26,AT27)</f>
        <v>25994833663</v>
      </c>
      <c r="AU8" s="28">
        <f t="shared" si="12"/>
        <v>100.10187662103426</v>
      </c>
      <c r="AV8" s="14">
        <f>SUM(AV12,AV15,AV18,AV20,AV22,AV24,AV25,AV26,AV27)</f>
        <v>25736340070</v>
      </c>
      <c r="AW8" s="28">
        <f t="shared" si="13"/>
        <v>99</v>
      </c>
      <c r="AX8" s="28">
        <f t="shared" si="14"/>
        <v>100.14151903833451</v>
      </c>
      <c r="AY8" s="53"/>
      <c r="AZ8" s="52">
        <v>1</v>
      </c>
      <c r="BA8" s="51" t="s">
        <v>53</v>
      </c>
      <c r="BB8" s="14">
        <f>SUM(BB12,BB15,BB18,BB20,BB22,BB24,BB25,BB26,BB27)</f>
        <v>25549761</v>
      </c>
      <c r="BC8" s="28">
        <f t="shared" si="15"/>
        <v>101.08413451666574</v>
      </c>
      <c r="BD8" s="14">
        <f>SUM(BD12,BD15,BD18,BD20,BD22,BD24,BD25,BD26,BD27)</f>
        <v>25968377957</v>
      </c>
      <c r="BE8" s="28">
        <f t="shared" si="16"/>
        <v>100.28610121522645</v>
      </c>
      <c r="BF8" s="14">
        <f>SUM(BF12,BF15,BF18,BF20,BF22,BF24,BF25,BF26,BF27)</f>
        <v>25699969720</v>
      </c>
      <c r="BG8" s="28">
        <f t="shared" si="17"/>
        <v>99</v>
      </c>
      <c r="BH8" s="28">
        <f t="shared" si="18"/>
        <v>100.43534477982934</v>
      </c>
      <c r="BI8" s="53"/>
      <c r="BJ8" s="52">
        <v>1</v>
      </c>
      <c r="BK8" s="51" t="s">
        <v>53</v>
      </c>
      <c r="BL8" s="14">
        <f>SUM(BL12,BL15,BL18,BL20,BL22,BL24,BL25,BL26,BL27)</f>
        <v>25275738</v>
      </c>
      <c r="BM8" s="28">
        <f t="shared" si="19"/>
        <v>101.10332810438054</v>
      </c>
      <c r="BN8" s="14">
        <f>SUM(BN12,BN15,BN18,BN20,BN22,BN24,BN25,BN26,BN27)</f>
        <v>25894294067</v>
      </c>
      <c r="BO8" s="28">
        <f t="shared" si="20"/>
        <v>102.21140713845361</v>
      </c>
      <c r="BP8" s="14">
        <f>SUM(BP12,BP15,BP18,BP20,BP22,BP24,BP25,BP26,BP27)</f>
        <v>25588571211</v>
      </c>
      <c r="BQ8" s="28">
        <f t="shared" si="21"/>
        <v>98.8</v>
      </c>
      <c r="BR8" s="28">
        <f t="shared" si="22"/>
        <v>102.29060129744698</v>
      </c>
      <c r="BS8" s="53"/>
      <c r="BT8" s="52">
        <v>1</v>
      </c>
      <c r="BU8" s="51" t="s">
        <v>53</v>
      </c>
      <c r="BV8" s="85">
        <f>SUM(BV12,BV15,BV18,BV20,BV22,BV24,BV25,BV26,BV27)</f>
        <v>24999907</v>
      </c>
      <c r="BW8" s="84">
        <f t="shared" si="23"/>
        <v>99.395020020616982</v>
      </c>
      <c r="BX8" s="85">
        <f>SUM(BX12,BX15,BX18,BX20,BX22,BX24,BX25,BX26,BX27)</f>
        <v>25334054967</v>
      </c>
      <c r="BY8" s="84">
        <f t="shared" si="24"/>
        <v>98.411580092090162</v>
      </c>
      <c r="BZ8" s="85">
        <f>SUM(BZ12,BZ15,BZ18,BZ20,BZ22,BZ24,BZ25,BZ26,BZ27)</f>
        <v>25015564369</v>
      </c>
      <c r="CA8" s="84">
        <f t="shared" si="25"/>
        <v>98.7</v>
      </c>
      <c r="CB8" s="84">
        <f t="shared" si="26"/>
        <v>98.462442611127216</v>
      </c>
      <c r="CC8" s="53"/>
      <c r="CD8" s="52">
        <v>1</v>
      </c>
      <c r="CE8" s="51" t="s">
        <v>53</v>
      </c>
      <c r="CF8" s="85">
        <f>SUM(CF12,CF15,CF18,CF20,CF22,CF24,CF25,CF26,CF27)</f>
        <v>25152072</v>
      </c>
      <c r="CG8" s="84">
        <f t="shared" si="27"/>
        <v>101.11862967924597</v>
      </c>
      <c r="CH8" s="85">
        <f>SUM(CH12,CH15,CH18,CH20,CH22,CH24,CH25,CH26,CH27)</f>
        <v>25742961289</v>
      </c>
      <c r="CI8" s="84">
        <f t="shared" si="28"/>
        <v>101.44507244854302</v>
      </c>
      <c r="CJ8" s="85">
        <f>SUM(CJ12,CJ15,CJ18,CJ20,CJ22,CJ24,CJ25,CJ26,CJ27)</f>
        <v>25406199263</v>
      </c>
      <c r="CK8" s="84">
        <f t="shared" si="29"/>
        <v>98.7</v>
      </c>
      <c r="CL8" s="84">
        <f t="shared" si="30"/>
        <v>101.58875205837012</v>
      </c>
      <c r="CM8" s="53"/>
      <c r="CN8" s="52">
        <v>1</v>
      </c>
      <c r="CO8" s="51" t="s">
        <v>53</v>
      </c>
      <c r="CP8" s="85">
        <f>SUM(CP12,CP15,CP18,CP20,CP22,CP24,CP25,CP26,CP27)</f>
        <v>24873826</v>
      </c>
      <c r="CQ8" s="84">
        <f t="shared" si="31"/>
        <v>100.95780296360346</v>
      </c>
      <c r="CR8" s="85">
        <f>SUM(CR12,CR15,CR18,CR20,CR22,CR24,CR25,CR26,CR27)</f>
        <v>25376256005</v>
      </c>
      <c r="CS8" s="84">
        <f t="shared" si="32"/>
        <v>99.938199531658881</v>
      </c>
      <c r="CT8" s="85">
        <f>SUM(CT12,CT15,CT18,CT20,CT22,CT24,CT25,CT26,CT27)</f>
        <v>25008870321</v>
      </c>
      <c r="CU8" s="84">
        <f t="shared" si="33"/>
        <v>98.6</v>
      </c>
      <c r="CV8" s="84">
        <f t="shared" si="34"/>
        <v>100.17945328367155</v>
      </c>
      <c r="CW8" s="53"/>
      <c r="CX8" s="52">
        <v>1</v>
      </c>
      <c r="CY8" s="51" t="s">
        <v>53</v>
      </c>
      <c r="CZ8" s="85">
        <f>SUM(CZ12,CZ15,CZ18,CZ20,CZ22,CZ24,CZ25,CZ26,CZ27)</f>
        <v>24637844</v>
      </c>
      <c r="DA8" s="84">
        <f t="shared" si="35"/>
        <v>98.495446345747027</v>
      </c>
      <c r="DB8" s="85">
        <f>SUM(DB12,DB15,DB18,DB20,DB22,DB24,DB25,DB26,DB27)</f>
        <v>25391948348</v>
      </c>
      <c r="DC8" s="84">
        <f t="shared" si="36"/>
        <v>98.230483841984963</v>
      </c>
      <c r="DD8" s="85">
        <f>SUM(DD12,DD15,DD18,DD20,DD22,DD24,DD25,DD26,DD27)</f>
        <v>24964071475</v>
      </c>
      <c r="DE8" s="84">
        <f t="shared" si="37"/>
        <v>98.3</v>
      </c>
      <c r="DF8" s="84">
        <f t="shared" si="38"/>
        <v>98.219297910554161</v>
      </c>
      <c r="DG8" s="53"/>
      <c r="DH8" s="52">
        <v>1</v>
      </c>
      <c r="DI8" s="51" t="s">
        <v>53</v>
      </c>
      <c r="DJ8" s="85">
        <f>SUM(DJ12,DJ15,DJ18,DJ20,DJ22,DJ24,DJ25,DJ26,DJ27)</f>
        <v>25014196</v>
      </c>
      <c r="DK8" s="10">
        <v>100.4</v>
      </c>
      <c r="DL8" s="85">
        <f>SUM(DL12,DL15,DL18,DL20,DL22,DL24,DL25,DL26,DL27)</f>
        <v>25849356895</v>
      </c>
      <c r="DM8" s="10">
        <v>100.8</v>
      </c>
      <c r="DN8" s="85">
        <f>SUM(DN12,DN15,DN18,DN20,DN22,DN24,DN25,DN26,DN27)</f>
        <v>25416666588</v>
      </c>
      <c r="DO8" s="84">
        <f t="shared" si="39"/>
        <v>98.3</v>
      </c>
      <c r="DP8" s="10" t="e">
        <f>DN8/DX8*100</f>
        <v>#DIV/0!</v>
      </c>
    </row>
    <row r="9" spans="1:120" ht="26.25" customHeight="1" thickBot="1" x14ac:dyDescent="0.2">
      <c r="A9" s="38"/>
      <c r="B9" s="49">
        <v>2</v>
      </c>
      <c r="C9" s="48" t="s">
        <v>52</v>
      </c>
      <c r="D9" s="50">
        <f>SUM(D13,D16,D19,D25)</f>
        <v>204600</v>
      </c>
      <c r="E9" s="39">
        <f t="shared" si="40"/>
        <v>55.467447440120367</v>
      </c>
      <c r="F9" s="50">
        <f>SUM(F13,F16,F19,F25)</f>
        <v>968496740</v>
      </c>
      <c r="G9" s="39">
        <f t="shared" si="0"/>
        <v>83.106695919761478</v>
      </c>
      <c r="H9" s="50">
        <f>SUM(H13,H16,H19,H25)</f>
        <v>213774264</v>
      </c>
      <c r="I9" s="39">
        <f t="shared" si="41"/>
        <v>22.1</v>
      </c>
      <c r="J9" s="39">
        <f t="shared" si="42"/>
        <v>67.75532707907648</v>
      </c>
      <c r="K9" s="38"/>
      <c r="L9" s="49">
        <v>2</v>
      </c>
      <c r="M9" s="48" t="s">
        <v>52</v>
      </c>
      <c r="N9" s="50">
        <f>SUM(N13,N16,N19,N25)</f>
        <v>368865</v>
      </c>
      <c r="O9" s="39">
        <f t="shared" si="1"/>
        <v>162.62311416000213</v>
      </c>
      <c r="P9" s="50">
        <f>SUM(P13,P16,P19,P25)</f>
        <v>1165365473</v>
      </c>
      <c r="Q9" s="39">
        <f t="shared" si="2"/>
        <v>104.04454149330191</v>
      </c>
      <c r="R9" s="50">
        <f>SUM(R13,R16,R19,R25)</f>
        <v>315509161</v>
      </c>
      <c r="S9" s="39">
        <f t="shared" si="3"/>
        <v>27.1</v>
      </c>
      <c r="T9" s="39">
        <f t="shared" si="43"/>
        <v>129.6800179075712</v>
      </c>
      <c r="U9" s="38"/>
      <c r="V9" s="49">
        <v>2</v>
      </c>
      <c r="W9" s="48" t="s">
        <v>52</v>
      </c>
      <c r="X9" s="50">
        <f>SUM(X13,X16,X19,X25)</f>
        <v>226822</v>
      </c>
      <c r="Y9" s="39">
        <f t="shared" si="4"/>
        <v>99.744945075241205</v>
      </c>
      <c r="Z9" s="50">
        <f>SUM(Z13,Z16,Z19,Z25)</f>
        <v>1120064019</v>
      </c>
      <c r="AA9" s="39">
        <f t="shared" si="5"/>
        <v>95.508282792784172</v>
      </c>
      <c r="AB9" s="50">
        <f>SUM(AB13,AB16,AB19,AB25)</f>
        <v>243298209</v>
      </c>
      <c r="AC9" s="39">
        <f t="shared" si="6"/>
        <v>21.7</v>
      </c>
      <c r="AD9" s="39">
        <f t="shared" si="44"/>
        <v>93.169444610248291</v>
      </c>
      <c r="AE9" s="38"/>
      <c r="AF9" s="49">
        <v>2</v>
      </c>
      <c r="AG9" s="48" t="s">
        <v>52</v>
      </c>
      <c r="AH9" s="50">
        <f>SUM(AH13,AH16,AH19,AH24)</f>
        <v>227402</v>
      </c>
      <c r="AI9" s="39">
        <f t="shared" si="7"/>
        <v>82.964362850971924</v>
      </c>
      <c r="AJ9" s="50">
        <f>SUM(AJ13,AJ16,AJ19,AJ24)</f>
        <v>1172740192</v>
      </c>
      <c r="AK9" s="39">
        <f t="shared" si="8"/>
        <v>96.069104681105159</v>
      </c>
      <c r="AL9" s="50">
        <f>SUM(AL13,AL16,AL19,AL24)</f>
        <v>261135193</v>
      </c>
      <c r="AM9" s="39">
        <f t="shared" si="9"/>
        <v>22.3</v>
      </c>
      <c r="AN9" s="39">
        <f t="shared" si="10"/>
        <v>116.14640526996818</v>
      </c>
      <c r="AO9" s="38"/>
      <c r="AP9" s="49">
        <v>2</v>
      </c>
      <c r="AQ9" s="48" t="s">
        <v>52</v>
      </c>
      <c r="AR9" s="50">
        <f>SUM(AR13,AR16,AR19,AR23)</f>
        <v>274096</v>
      </c>
      <c r="AS9" s="39">
        <f t="shared" si="11"/>
        <v>122.45175125089349</v>
      </c>
      <c r="AT9" s="50">
        <f>SUM(AT13,AT16,AT19,AT23)</f>
        <v>1220725639</v>
      </c>
      <c r="AU9" s="39">
        <f t="shared" si="12"/>
        <v>96.747101081398341</v>
      </c>
      <c r="AV9" s="50">
        <f>SUM(AV13,AV16,AV19,AV23)</f>
        <v>224832781</v>
      </c>
      <c r="AW9" s="39">
        <f t="shared" si="13"/>
        <v>18.399999999999999</v>
      </c>
      <c r="AX9" s="39">
        <f t="shared" si="14"/>
        <v>108.64679226041196</v>
      </c>
      <c r="AY9" s="38"/>
      <c r="AZ9" s="49">
        <v>2</v>
      </c>
      <c r="BA9" s="48" t="s">
        <v>52</v>
      </c>
      <c r="BB9" s="50">
        <f>SUM(BB13,BB16,BB19,BB23)</f>
        <v>223840</v>
      </c>
      <c r="BC9" s="39">
        <f t="shared" si="15"/>
        <v>114.88400739067953</v>
      </c>
      <c r="BD9" s="50">
        <f>SUM(BD13,BD16,BD19,BD23)</f>
        <v>1261769733</v>
      </c>
      <c r="BE9" s="39">
        <f t="shared" si="16"/>
        <v>98.384437862164759</v>
      </c>
      <c r="BF9" s="50">
        <f>SUM(BF13,BF16,BF19,BF23)</f>
        <v>206939180</v>
      </c>
      <c r="BG9" s="39">
        <f t="shared" si="17"/>
        <v>16.399999999999999</v>
      </c>
      <c r="BH9" s="39">
        <f t="shared" si="18"/>
        <v>99.932781971718583</v>
      </c>
      <c r="BI9" s="38"/>
      <c r="BJ9" s="49">
        <v>2</v>
      </c>
      <c r="BK9" s="48" t="s">
        <v>52</v>
      </c>
      <c r="BL9" s="50">
        <f>SUM(BL13,BL16,BL19,BL23)</f>
        <v>194840</v>
      </c>
      <c r="BM9" s="39">
        <f t="shared" si="19"/>
        <v>103.14452091053468</v>
      </c>
      <c r="BN9" s="50">
        <f>SUM(BN13,BN16,BN19,BN23)</f>
        <v>1282489142</v>
      </c>
      <c r="BO9" s="39">
        <f t="shared" si="20"/>
        <v>94.767777494352188</v>
      </c>
      <c r="BP9" s="50">
        <f>SUM(BP13,BP16,BP19,BP23)</f>
        <v>207078374</v>
      </c>
      <c r="BQ9" s="39">
        <f t="shared" si="21"/>
        <v>16.100000000000001</v>
      </c>
      <c r="BR9" s="39">
        <f t="shared" si="22"/>
        <v>91.083245739208834</v>
      </c>
      <c r="BS9" s="38"/>
      <c r="BT9" s="49">
        <v>2</v>
      </c>
      <c r="BU9" s="48" t="s">
        <v>52</v>
      </c>
      <c r="BV9" s="86">
        <f>SUM(BV13,BV16,BV19,BV23)</f>
        <v>188900</v>
      </c>
      <c r="BW9" s="87">
        <f t="shared" si="23"/>
        <v>92.862058794612139</v>
      </c>
      <c r="BX9" s="86">
        <f>SUM(BX13,BX16,BX19,BX23)</f>
        <v>1353296633</v>
      </c>
      <c r="BY9" s="87">
        <f t="shared" si="24"/>
        <v>93.828694016568818</v>
      </c>
      <c r="BZ9" s="86">
        <f>SUM(BZ13,BZ16,BZ19,BZ23)</f>
        <v>227350675</v>
      </c>
      <c r="CA9" s="87">
        <f t="shared" si="25"/>
        <v>16.8</v>
      </c>
      <c r="CB9" s="87">
        <f t="shared" si="26"/>
        <v>97.921816223732236</v>
      </c>
      <c r="CC9" s="38"/>
      <c r="CD9" s="49">
        <v>2</v>
      </c>
      <c r="CE9" s="48" t="s">
        <v>52</v>
      </c>
      <c r="CF9" s="86">
        <f>SUM(CF13,CF16,CF19,CF23)</f>
        <v>203420</v>
      </c>
      <c r="CG9" s="87">
        <f t="shared" si="27"/>
        <v>98.033734939759029</v>
      </c>
      <c r="CH9" s="86">
        <f>SUM(CH13,CH16,CH19,CH23)</f>
        <v>1442305733</v>
      </c>
      <c r="CI9" s="87">
        <f t="shared" si="28"/>
        <v>90.878448606113082</v>
      </c>
      <c r="CJ9" s="86">
        <f>SUM(CJ13,CJ16,CJ19,CJ23)</f>
        <v>232175713</v>
      </c>
      <c r="CK9" s="87">
        <f t="shared" si="29"/>
        <v>16.100000000000001</v>
      </c>
      <c r="CL9" s="87">
        <f t="shared" si="30"/>
        <v>85.088845602159822</v>
      </c>
      <c r="CM9" s="38"/>
      <c r="CN9" s="49">
        <v>2</v>
      </c>
      <c r="CO9" s="48" t="s">
        <v>52</v>
      </c>
      <c r="CP9" s="86">
        <f>SUM(CP13,CP16,CP19,CP23)</f>
        <v>207500</v>
      </c>
      <c r="CQ9" s="87">
        <f t="shared" si="31"/>
        <v>90.929009640666081</v>
      </c>
      <c r="CR9" s="86">
        <f>SUM(CR13,CR16,CR19,CR23)</f>
        <v>1587071253</v>
      </c>
      <c r="CS9" s="87">
        <f t="shared" si="32"/>
        <v>94.519839309527256</v>
      </c>
      <c r="CT9" s="86">
        <f>SUM(CT13,CT16,CT19,CT23)</f>
        <v>272862690</v>
      </c>
      <c r="CU9" s="87">
        <f t="shared" si="33"/>
        <v>17.2</v>
      </c>
      <c r="CV9" s="87">
        <f t="shared" si="34"/>
        <v>121.16313760268098</v>
      </c>
      <c r="CW9" s="38"/>
      <c r="CX9" s="49">
        <v>2</v>
      </c>
      <c r="CY9" s="48" t="s">
        <v>52</v>
      </c>
      <c r="CZ9" s="86">
        <f>SUM(CZ13,CZ16,CZ19,CZ23)</f>
        <v>228200</v>
      </c>
      <c r="DA9" s="87">
        <f t="shared" si="35"/>
        <v>97.764525443624734</v>
      </c>
      <c r="DB9" s="86">
        <f>SUM(DB13,DB16,DB19,DB23)</f>
        <v>1679087972</v>
      </c>
      <c r="DC9" s="87">
        <f t="shared" si="36"/>
        <v>89.79629848010994</v>
      </c>
      <c r="DD9" s="86">
        <f>SUM(DD13,DD16,DD19,DD23)</f>
        <v>225202727</v>
      </c>
      <c r="DE9" s="87">
        <f t="shared" si="37"/>
        <v>13.4</v>
      </c>
      <c r="DF9" s="87">
        <f t="shared" si="38"/>
        <v>92.738598431848814</v>
      </c>
      <c r="DG9" s="38"/>
      <c r="DH9" s="49">
        <v>2</v>
      </c>
      <c r="DI9" s="48" t="s">
        <v>52</v>
      </c>
      <c r="DJ9" s="86">
        <f>SUM(DJ13,DJ16,DJ19,DJ23)</f>
        <v>233418</v>
      </c>
      <c r="DK9" s="88">
        <v>95.7</v>
      </c>
      <c r="DL9" s="86">
        <f>SUM(DL13,DL16,DL19,DL23)</f>
        <v>1869885508</v>
      </c>
      <c r="DM9" s="88">
        <v>94.6</v>
      </c>
      <c r="DN9" s="86">
        <f>SUM(DN13,DN16,DN19,DN23)</f>
        <v>242836026</v>
      </c>
      <c r="DO9" s="87">
        <f t="shared" si="39"/>
        <v>13</v>
      </c>
      <c r="DP9" s="88" t="e">
        <f>DN9/DX9*100</f>
        <v>#DIV/0!</v>
      </c>
    </row>
    <row r="10" spans="1:120" ht="26.25" customHeight="1" thickTop="1" x14ac:dyDescent="0.15">
      <c r="A10" s="45">
        <v>1</v>
      </c>
      <c r="B10" s="185" t="s">
        <v>51</v>
      </c>
      <c r="C10" s="186"/>
      <c r="D10" s="47">
        <f>SUM(D11,D14)</f>
        <v>10782502</v>
      </c>
      <c r="E10" s="46">
        <f t="shared" si="40"/>
        <v>103.18088943871903</v>
      </c>
      <c r="F10" s="47">
        <f>SUM(F11,F14)</f>
        <v>11353599719</v>
      </c>
      <c r="G10" s="46">
        <f t="shared" si="0"/>
        <v>102.03360180011205</v>
      </c>
      <c r="H10" s="47">
        <f>SUM(H11,H14)</f>
        <v>10963145711</v>
      </c>
      <c r="I10" s="46">
        <f t="shared" si="41"/>
        <v>96.6</v>
      </c>
      <c r="J10" s="46">
        <f t="shared" si="42"/>
        <v>102.00753296553415</v>
      </c>
      <c r="K10" s="45">
        <v>1</v>
      </c>
      <c r="L10" s="185" t="s">
        <v>51</v>
      </c>
      <c r="M10" s="186"/>
      <c r="N10" s="47">
        <f>SUM(N11,N14)</f>
        <v>10450096</v>
      </c>
      <c r="O10" s="46">
        <f t="shared" si="1"/>
        <v>99.847697829436086</v>
      </c>
      <c r="P10" s="47">
        <f>SUM(P11,P14)</f>
        <v>11127314452</v>
      </c>
      <c r="Q10" s="46">
        <f t="shared" si="2"/>
        <v>99.722425208476295</v>
      </c>
      <c r="R10" s="47">
        <f>SUM(R11,R14)</f>
        <v>10747388347</v>
      </c>
      <c r="S10" s="46">
        <f t="shared" si="3"/>
        <v>96.6</v>
      </c>
      <c r="T10" s="46">
        <f t="shared" si="43"/>
        <v>100.36050767196632</v>
      </c>
      <c r="U10" s="45">
        <v>1</v>
      </c>
      <c r="V10" s="185" t="s">
        <v>51</v>
      </c>
      <c r="W10" s="186"/>
      <c r="X10" s="47">
        <f>SUM(X11,X14)</f>
        <v>10466036</v>
      </c>
      <c r="Y10" s="46">
        <f t="shared" si="4"/>
        <v>96.919900598639913</v>
      </c>
      <c r="Z10" s="47">
        <f>SUM(Z11,Z14)</f>
        <v>11158287044</v>
      </c>
      <c r="AA10" s="46">
        <f t="shared" si="5"/>
        <v>97.35934564672128</v>
      </c>
      <c r="AB10" s="47">
        <f>SUM(AB11,AB14)</f>
        <v>10708782365</v>
      </c>
      <c r="AC10" s="46">
        <f t="shared" si="6"/>
        <v>96</v>
      </c>
      <c r="AD10" s="46">
        <f t="shared" si="44"/>
        <v>97.359602407239848</v>
      </c>
      <c r="AE10" s="45">
        <v>1</v>
      </c>
      <c r="AF10" s="185" t="s">
        <v>51</v>
      </c>
      <c r="AG10" s="186"/>
      <c r="AH10" s="47">
        <f>SUM(AH11,AH14)</f>
        <v>10798645</v>
      </c>
      <c r="AI10" s="46">
        <f t="shared" si="7"/>
        <v>99.047284044094411</v>
      </c>
      <c r="AJ10" s="47">
        <f>SUM(AJ11,AJ14)</f>
        <v>11460930607</v>
      </c>
      <c r="AK10" s="46">
        <f t="shared" si="8"/>
        <v>99.43759158014376</v>
      </c>
      <c r="AL10" s="47">
        <f>SUM(AL11,AL14)</f>
        <v>10999205112</v>
      </c>
      <c r="AM10" s="46">
        <f t="shared" si="9"/>
        <v>96</v>
      </c>
      <c r="AN10" s="46">
        <f t="shared" si="10"/>
        <v>99.751218950405203</v>
      </c>
      <c r="AO10" s="45">
        <v>1</v>
      </c>
      <c r="AP10" s="185" t="s">
        <v>51</v>
      </c>
      <c r="AQ10" s="186"/>
      <c r="AR10" s="47">
        <f>SUM(AR11,AR14)</f>
        <v>10902515</v>
      </c>
      <c r="AS10" s="46">
        <f t="shared" si="11"/>
        <v>101.36311233834454</v>
      </c>
      <c r="AT10" s="47">
        <f>SUM(AT11,AT14)</f>
        <v>11525752409</v>
      </c>
      <c r="AU10" s="46">
        <f t="shared" si="12"/>
        <v>101.42494728268146</v>
      </c>
      <c r="AV10" s="47">
        <f>SUM(AV11,AV14)</f>
        <v>11026637296</v>
      </c>
      <c r="AW10" s="46">
        <f t="shared" si="13"/>
        <v>95.7</v>
      </c>
      <c r="AX10" s="46">
        <f t="shared" si="14"/>
        <v>101.90274238946103</v>
      </c>
      <c r="AY10" s="45">
        <v>1</v>
      </c>
      <c r="AZ10" s="185" t="s">
        <v>51</v>
      </c>
      <c r="BA10" s="186"/>
      <c r="BB10" s="47">
        <f>SUM(BB11,BB14)</f>
        <v>10755900</v>
      </c>
      <c r="BC10" s="46">
        <f t="shared" si="15"/>
        <v>101.31553167599827</v>
      </c>
      <c r="BD10" s="47">
        <f>SUM(BD11,BD14)</f>
        <v>11363823909</v>
      </c>
      <c r="BE10" s="46">
        <f t="shared" si="16"/>
        <v>100.31491768184735</v>
      </c>
      <c r="BF10" s="47">
        <f>SUM(BF11,BF14)</f>
        <v>10820746368</v>
      </c>
      <c r="BG10" s="46">
        <f t="shared" si="17"/>
        <v>95.2</v>
      </c>
      <c r="BH10" s="46">
        <f t="shared" si="18"/>
        <v>100.70850938348737</v>
      </c>
      <c r="BI10" s="45">
        <v>1</v>
      </c>
      <c r="BJ10" s="185" t="s">
        <v>51</v>
      </c>
      <c r="BK10" s="186"/>
      <c r="BL10" s="47">
        <f>SUM(BL11,BL14)</f>
        <v>10616240</v>
      </c>
      <c r="BM10" s="46">
        <f t="shared" si="19"/>
        <v>97.674487073327811</v>
      </c>
      <c r="BN10" s="47">
        <f>SUM(BN11,BN14)</f>
        <v>11328149563</v>
      </c>
      <c r="BO10" s="46">
        <f t="shared" si="20"/>
        <v>100.5186952189916</v>
      </c>
      <c r="BP10" s="47">
        <f>SUM(BP11,BP14)</f>
        <v>10744619729</v>
      </c>
      <c r="BQ10" s="46">
        <f t="shared" si="21"/>
        <v>94.8</v>
      </c>
      <c r="BR10" s="46">
        <f t="shared" si="22"/>
        <v>100.6461469552389</v>
      </c>
      <c r="BS10" s="45">
        <v>1</v>
      </c>
      <c r="BT10" s="185" t="s">
        <v>51</v>
      </c>
      <c r="BU10" s="186"/>
      <c r="BV10" s="89">
        <f>SUM(BV11,BV14)</f>
        <v>10869000</v>
      </c>
      <c r="BW10" s="90">
        <f t="shared" si="23"/>
        <v>101.92711550108022</v>
      </c>
      <c r="BX10" s="89">
        <f>SUM(BX11,BX14)</f>
        <v>11269694198</v>
      </c>
      <c r="BY10" s="90">
        <f t="shared" si="24"/>
        <v>98.201363774993112</v>
      </c>
      <c r="BZ10" s="89">
        <f>SUM(BZ11,BZ14)</f>
        <v>10675639410</v>
      </c>
      <c r="CA10" s="90">
        <f t="shared" si="25"/>
        <v>94.7</v>
      </c>
      <c r="CB10" s="90">
        <f t="shared" si="26"/>
        <v>98.512629220260678</v>
      </c>
      <c r="CC10" s="45">
        <v>1</v>
      </c>
      <c r="CD10" s="185" t="s">
        <v>51</v>
      </c>
      <c r="CE10" s="186"/>
      <c r="CF10" s="89">
        <f>SUM(CF11,CF14)</f>
        <v>10663502</v>
      </c>
      <c r="CG10" s="90">
        <f t="shared" si="27"/>
        <v>103.20849787069299</v>
      </c>
      <c r="CH10" s="89">
        <f>SUM(CH11,CH14)</f>
        <v>11476107627</v>
      </c>
      <c r="CI10" s="90">
        <f t="shared" si="28"/>
        <v>102.68755700638859</v>
      </c>
      <c r="CJ10" s="89">
        <f>SUM(CJ11,CJ14)</f>
        <v>10836823151</v>
      </c>
      <c r="CK10" s="90">
        <f t="shared" si="29"/>
        <v>94.4</v>
      </c>
      <c r="CL10" s="90">
        <f t="shared" si="30"/>
        <v>103.7720398815877</v>
      </c>
      <c r="CM10" s="45">
        <v>1</v>
      </c>
      <c r="CN10" s="185" t="s">
        <v>51</v>
      </c>
      <c r="CO10" s="186"/>
      <c r="CP10" s="89">
        <f>SUM(CP11,CP14)</f>
        <v>10332000</v>
      </c>
      <c r="CQ10" s="90">
        <f t="shared" si="31"/>
        <v>99.611465152376994</v>
      </c>
      <c r="CR10" s="89">
        <f>SUM(CR11,CR14)</f>
        <v>11175752897</v>
      </c>
      <c r="CS10" s="90">
        <f t="shared" si="32"/>
        <v>97.627695059705914</v>
      </c>
      <c r="CT10" s="89">
        <f>SUM(CT11,CT14)</f>
        <v>10442912333</v>
      </c>
      <c r="CU10" s="90">
        <f t="shared" si="33"/>
        <v>93.4</v>
      </c>
      <c r="CV10" s="90">
        <f t="shared" si="34"/>
        <v>98.169740777320001</v>
      </c>
      <c r="CW10" s="45">
        <v>1</v>
      </c>
      <c r="CX10" s="185" t="s">
        <v>51</v>
      </c>
      <c r="CY10" s="186"/>
      <c r="CZ10" s="89">
        <f>SUM(CZ11,CZ14)</f>
        <v>10372300</v>
      </c>
      <c r="DA10" s="90">
        <f t="shared" si="35"/>
        <v>103.29977051024248</v>
      </c>
      <c r="DB10" s="89">
        <f>SUM(DB11,DB14)</f>
        <v>11447318192</v>
      </c>
      <c r="DC10" s="90">
        <f t="shared" si="36"/>
        <v>102.95724231519752</v>
      </c>
      <c r="DD10" s="89">
        <f>SUM(DD11,DD14)</f>
        <v>10637608137</v>
      </c>
      <c r="DE10" s="90">
        <f t="shared" si="37"/>
        <v>92.9</v>
      </c>
      <c r="DF10" s="90">
        <f t="shared" si="38"/>
        <v>103.5986694482927</v>
      </c>
      <c r="DG10" s="45">
        <v>1</v>
      </c>
      <c r="DH10" s="185" t="s">
        <v>51</v>
      </c>
      <c r="DI10" s="186"/>
      <c r="DJ10" s="89">
        <f>SUM(DJ11,DJ14)</f>
        <v>10040971</v>
      </c>
      <c r="DK10" s="91">
        <v>101.1</v>
      </c>
      <c r="DL10" s="89">
        <f>SUM(DL11,DL14)</f>
        <v>11118516711</v>
      </c>
      <c r="DM10" s="91">
        <v>101.8</v>
      </c>
      <c r="DN10" s="89">
        <f>SUM(DN11,DN14)</f>
        <v>10268093397</v>
      </c>
      <c r="DO10" s="90">
        <f t="shared" si="39"/>
        <v>92.4</v>
      </c>
      <c r="DP10" s="91">
        <v>100.4</v>
      </c>
    </row>
    <row r="11" spans="1:120" ht="26.25" customHeight="1" x14ac:dyDescent="0.15">
      <c r="A11" s="43"/>
      <c r="B11" s="184" t="s">
        <v>50</v>
      </c>
      <c r="C11" s="166"/>
      <c r="D11" s="14">
        <f>SUM(D12:D13)</f>
        <v>8978608</v>
      </c>
      <c r="E11" s="28">
        <f t="shared" si="40"/>
        <v>102.5559347743648</v>
      </c>
      <c r="F11" s="14">
        <f>SUM(F12:F13)</f>
        <v>9418404629</v>
      </c>
      <c r="G11" s="28">
        <f t="shared" si="0"/>
        <v>102.74727378888461</v>
      </c>
      <c r="H11" s="14">
        <f>SUM(H12:H13)</f>
        <v>9054249609</v>
      </c>
      <c r="I11" s="28">
        <f t="shared" si="41"/>
        <v>96.1</v>
      </c>
      <c r="J11" s="28">
        <f t="shared" si="42"/>
        <v>102.76015965068778</v>
      </c>
      <c r="K11" s="43"/>
      <c r="L11" s="184" t="s">
        <v>50</v>
      </c>
      <c r="M11" s="166"/>
      <c r="N11" s="14">
        <f>SUM(N12:N13)</f>
        <v>8754840</v>
      </c>
      <c r="O11" s="28">
        <f t="shared" si="1"/>
        <v>99.501924383065429</v>
      </c>
      <c r="P11" s="14">
        <f>SUM(P12:P13)</f>
        <v>9166573751</v>
      </c>
      <c r="Q11" s="28">
        <f t="shared" si="2"/>
        <v>97.410487708204556</v>
      </c>
      <c r="R11" s="14">
        <f>SUM(R12:R13)</f>
        <v>8811050547</v>
      </c>
      <c r="S11" s="28">
        <f t="shared" si="3"/>
        <v>96.1</v>
      </c>
      <c r="T11" s="28">
        <f t="shared" si="43"/>
        <v>97.915850192423306</v>
      </c>
      <c r="U11" s="43"/>
      <c r="V11" s="184" t="s">
        <v>50</v>
      </c>
      <c r="W11" s="166"/>
      <c r="X11" s="14">
        <f>SUM(X12:X13)</f>
        <v>8798664</v>
      </c>
      <c r="Y11" s="28">
        <f t="shared" si="4"/>
        <v>99.276514097995161</v>
      </c>
      <c r="Z11" s="14">
        <f>SUM(Z12:Z13)</f>
        <v>9410253420</v>
      </c>
      <c r="AA11" s="28">
        <f t="shared" si="5"/>
        <v>100.72701601219131</v>
      </c>
      <c r="AB11" s="14">
        <f>SUM(AB12:AB13)</f>
        <v>8998594742</v>
      </c>
      <c r="AC11" s="28">
        <f t="shared" si="6"/>
        <v>95.6</v>
      </c>
      <c r="AD11" s="28">
        <f t="shared" si="44"/>
        <v>101.12835911079942</v>
      </c>
      <c r="AE11" s="43"/>
      <c r="AF11" s="184" t="s">
        <v>50</v>
      </c>
      <c r="AG11" s="166"/>
      <c r="AH11" s="14">
        <f>SUM(AH12:AH13)</f>
        <v>8862785</v>
      </c>
      <c r="AI11" s="28">
        <f t="shared" si="7"/>
        <v>99.237966502818722</v>
      </c>
      <c r="AJ11" s="14">
        <f>SUM(AJ12:AJ13)</f>
        <v>9342333162</v>
      </c>
      <c r="AK11" s="28">
        <f t="shared" si="8"/>
        <v>98.728846367055382</v>
      </c>
      <c r="AL11" s="14">
        <f>SUM(AL12:AL13)</f>
        <v>8898191191</v>
      </c>
      <c r="AM11" s="28">
        <f t="shared" si="9"/>
        <v>95.2</v>
      </c>
      <c r="AN11" s="28">
        <f t="shared" si="10"/>
        <v>99.104699827569021</v>
      </c>
      <c r="AO11" s="43"/>
      <c r="AP11" s="184" t="s">
        <v>50</v>
      </c>
      <c r="AQ11" s="166"/>
      <c r="AR11" s="14">
        <f>SUM(AR12:AR13)</f>
        <v>8930841</v>
      </c>
      <c r="AS11" s="28">
        <f t="shared" si="11"/>
        <v>102.01953381577671</v>
      </c>
      <c r="AT11" s="14">
        <f>SUM(AT12:AT13)</f>
        <v>9462617569</v>
      </c>
      <c r="AU11" s="28">
        <f t="shared" si="12"/>
        <v>101.52127562749502</v>
      </c>
      <c r="AV11" s="14">
        <f>SUM(AV12:AV13)</f>
        <v>8978576401</v>
      </c>
      <c r="AW11" s="28">
        <f t="shared" si="13"/>
        <v>94.9</v>
      </c>
      <c r="AX11" s="28">
        <f t="shared" si="14"/>
        <v>102.08001392781343</v>
      </c>
      <c r="AY11" s="43"/>
      <c r="AZ11" s="184" t="s">
        <v>50</v>
      </c>
      <c r="BA11" s="166"/>
      <c r="BB11" s="14">
        <f>SUM(BB12:BB13)</f>
        <v>8754050</v>
      </c>
      <c r="BC11" s="28">
        <f t="shared" si="15"/>
        <v>101.87064340823665</v>
      </c>
      <c r="BD11" s="14">
        <f>SUM(BD12:BD13)</f>
        <v>9320822173</v>
      </c>
      <c r="BE11" s="28">
        <f t="shared" si="16"/>
        <v>100.2945820949906</v>
      </c>
      <c r="BF11" s="14">
        <f>SUM(BF12:BF13)</f>
        <v>8795626152</v>
      </c>
      <c r="BG11" s="28">
        <f t="shared" si="17"/>
        <v>94.4</v>
      </c>
      <c r="BH11" s="28">
        <f t="shared" si="18"/>
        <v>100.76124854546987</v>
      </c>
      <c r="BI11" s="43"/>
      <c r="BJ11" s="184" t="s">
        <v>50</v>
      </c>
      <c r="BK11" s="166"/>
      <c r="BL11" s="14">
        <f>SUM(BL12:BL13)</f>
        <v>8593300</v>
      </c>
      <c r="BM11" s="28">
        <f t="shared" si="19"/>
        <v>100.40074775090548</v>
      </c>
      <c r="BN11" s="14">
        <f>SUM(BN12:BN13)</f>
        <v>9293445347</v>
      </c>
      <c r="BO11" s="28">
        <f t="shared" si="20"/>
        <v>101.65233835926968</v>
      </c>
      <c r="BP11" s="14">
        <f>SUM(BP12:BP13)</f>
        <v>8729175431</v>
      </c>
      <c r="BQ11" s="28">
        <f t="shared" si="21"/>
        <v>93.9</v>
      </c>
      <c r="BR11" s="28">
        <f t="shared" si="22"/>
        <v>101.89784565465317</v>
      </c>
      <c r="BS11" s="43"/>
      <c r="BT11" s="184" t="s">
        <v>50</v>
      </c>
      <c r="BU11" s="166"/>
      <c r="BV11" s="85">
        <f>SUM(BV12:BV13)</f>
        <v>8559000</v>
      </c>
      <c r="BW11" s="84">
        <f t="shared" si="23"/>
        <v>100.51319389804235</v>
      </c>
      <c r="BX11" s="85">
        <f>SUM(BX12:BX13)</f>
        <v>9142382258</v>
      </c>
      <c r="BY11" s="84">
        <f t="shared" si="24"/>
        <v>100.02413114198474</v>
      </c>
      <c r="BZ11" s="85">
        <f>SUM(BZ12:BZ13)</f>
        <v>8566594686</v>
      </c>
      <c r="CA11" s="84">
        <f t="shared" si="25"/>
        <v>93.7</v>
      </c>
      <c r="CB11" s="84">
        <f t="shared" si="26"/>
        <v>100.55579918350163</v>
      </c>
      <c r="CC11" s="43"/>
      <c r="CD11" s="184" t="s">
        <v>50</v>
      </c>
      <c r="CE11" s="166"/>
      <c r="CF11" s="85">
        <f>SUM(CF12:CF13)</f>
        <v>8515300</v>
      </c>
      <c r="CG11" s="84">
        <f t="shared" si="27"/>
        <v>101.82598713318825</v>
      </c>
      <c r="CH11" s="85">
        <f>SUM(CH12:CH13)</f>
        <v>9140176629</v>
      </c>
      <c r="CI11" s="84">
        <f t="shared" si="28"/>
        <v>99.990998982026852</v>
      </c>
      <c r="CJ11" s="85">
        <f>SUM(CJ12:CJ13)</f>
        <v>8519244793</v>
      </c>
      <c r="CK11" s="84">
        <f t="shared" si="29"/>
        <v>93.2</v>
      </c>
      <c r="CL11" s="84">
        <f t="shared" si="30"/>
        <v>101.05455202525233</v>
      </c>
      <c r="CM11" s="43"/>
      <c r="CN11" s="184" t="s">
        <v>50</v>
      </c>
      <c r="CO11" s="166"/>
      <c r="CP11" s="85">
        <f>SUM(CP12:CP13)</f>
        <v>8362600</v>
      </c>
      <c r="CQ11" s="84">
        <f t="shared" si="31"/>
        <v>100.46975431008589</v>
      </c>
      <c r="CR11" s="85">
        <f>SUM(CR12:CR13)</f>
        <v>9140999412</v>
      </c>
      <c r="CS11" s="84">
        <f t="shared" si="32"/>
        <v>99.526877437605947</v>
      </c>
      <c r="CT11" s="85">
        <f>SUM(CT12:CT13)</f>
        <v>8430342446</v>
      </c>
      <c r="CU11" s="84">
        <f t="shared" si="33"/>
        <v>92.2</v>
      </c>
      <c r="CV11" s="84">
        <f t="shared" si="34"/>
        <v>100.35593384820231</v>
      </c>
      <c r="CW11" s="43"/>
      <c r="CX11" s="184" t="s">
        <v>50</v>
      </c>
      <c r="CY11" s="166"/>
      <c r="CZ11" s="85">
        <f>SUM(CZ12:CZ13)</f>
        <v>8323500</v>
      </c>
      <c r="DA11" s="84">
        <f t="shared" si="35"/>
        <v>104.63764712567354</v>
      </c>
      <c r="DB11" s="85">
        <f>SUM(DB12:DB13)</f>
        <v>9184453132</v>
      </c>
      <c r="DC11" s="84">
        <f t="shared" si="36"/>
        <v>104.27268644932795</v>
      </c>
      <c r="DD11" s="85">
        <f>SUM(DD12:DD13)</f>
        <v>8400442428</v>
      </c>
      <c r="DE11" s="84">
        <f t="shared" si="37"/>
        <v>91.5</v>
      </c>
      <c r="DF11" s="84">
        <f t="shared" si="38"/>
        <v>105.20110263197881</v>
      </c>
      <c r="DG11" s="43"/>
      <c r="DH11" s="184" t="s">
        <v>50</v>
      </c>
      <c r="DI11" s="166"/>
      <c r="DJ11" s="85">
        <f>SUM(DJ12:DJ13)</f>
        <v>7954594</v>
      </c>
      <c r="DK11" s="10">
        <v>98.5</v>
      </c>
      <c r="DL11" s="85">
        <f>SUM(DL12:DL13)</f>
        <v>8808110201</v>
      </c>
      <c r="DM11" s="10">
        <v>98.6</v>
      </c>
      <c r="DN11" s="85">
        <f>SUM(DN12:DN13)</f>
        <v>7985127739</v>
      </c>
      <c r="DO11" s="84">
        <f t="shared" si="39"/>
        <v>90.7</v>
      </c>
      <c r="DP11" s="10">
        <v>100.1</v>
      </c>
    </row>
    <row r="12" spans="1:120" ht="26.25" customHeight="1" x14ac:dyDescent="0.15">
      <c r="A12" s="43"/>
      <c r="B12" s="38"/>
      <c r="C12" s="42" t="s">
        <v>49</v>
      </c>
      <c r="D12" s="40">
        <v>8898348</v>
      </c>
      <c r="E12" s="44">
        <f t="shared" si="40"/>
        <v>103.06994652109098</v>
      </c>
      <c r="F12" s="40">
        <v>9084424130</v>
      </c>
      <c r="G12" s="44">
        <f t="shared" si="0"/>
        <v>103.5054467426161</v>
      </c>
      <c r="H12" s="40">
        <v>8954504762</v>
      </c>
      <c r="I12" s="44">
        <f t="shared" si="41"/>
        <v>98.6</v>
      </c>
      <c r="J12" s="44">
        <f t="shared" si="42"/>
        <v>102.97314402448121</v>
      </c>
      <c r="K12" s="43"/>
      <c r="L12" s="38"/>
      <c r="M12" s="42" t="s">
        <v>49</v>
      </c>
      <c r="N12" s="40">
        <v>8633310</v>
      </c>
      <c r="O12" s="44">
        <f t="shared" si="1"/>
        <v>99.211074468033758</v>
      </c>
      <c r="P12" s="40">
        <v>8776759500</v>
      </c>
      <c r="Q12" s="44">
        <f t="shared" si="2"/>
        <v>97.716871198050441</v>
      </c>
      <c r="R12" s="40">
        <v>8695961308</v>
      </c>
      <c r="S12" s="44">
        <f t="shared" si="3"/>
        <v>99.1</v>
      </c>
      <c r="T12" s="44">
        <f t="shared" si="43"/>
        <v>97.852852662809312</v>
      </c>
      <c r="U12" s="43"/>
      <c r="V12" s="38"/>
      <c r="W12" s="42" t="s">
        <v>49</v>
      </c>
      <c r="X12" s="40">
        <v>8701962</v>
      </c>
      <c r="Y12" s="44">
        <f t="shared" si="4"/>
        <v>99.295378568421853</v>
      </c>
      <c r="Z12" s="40">
        <v>8981826160</v>
      </c>
      <c r="AA12" s="44">
        <f t="shared" si="5"/>
        <v>101.10427820171004</v>
      </c>
      <c r="AB12" s="40">
        <v>8886773427</v>
      </c>
      <c r="AC12" s="44">
        <f t="shared" si="6"/>
        <v>98.9</v>
      </c>
      <c r="AD12" s="44">
        <f t="shared" si="44"/>
        <v>101.22138949601708</v>
      </c>
      <c r="AE12" s="43"/>
      <c r="AF12" s="38"/>
      <c r="AG12" s="42" t="s">
        <v>49</v>
      </c>
      <c r="AH12" s="40">
        <v>8763713</v>
      </c>
      <c r="AI12" s="44">
        <f t="shared" si="7"/>
        <v>99.397606281172642</v>
      </c>
      <c r="AJ12" s="40">
        <v>8883725120</v>
      </c>
      <c r="AK12" s="44">
        <f t="shared" si="8"/>
        <v>98.969699233931991</v>
      </c>
      <c r="AL12" s="40">
        <v>8779541035</v>
      </c>
      <c r="AM12" s="44">
        <f t="shared" si="9"/>
        <v>98.8</v>
      </c>
      <c r="AN12" s="44">
        <f t="shared" si="10"/>
        <v>98.899050529180784</v>
      </c>
      <c r="AO12" s="43"/>
      <c r="AP12" s="38"/>
      <c r="AQ12" s="42" t="s">
        <v>49</v>
      </c>
      <c r="AR12" s="40">
        <v>8816825</v>
      </c>
      <c r="AS12" s="44">
        <f t="shared" si="11"/>
        <v>101.80656253716643</v>
      </c>
      <c r="AT12" s="40">
        <v>8976207050</v>
      </c>
      <c r="AU12" s="44">
        <f t="shared" si="12"/>
        <v>101.99074270153395</v>
      </c>
      <c r="AV12" s="40">
        <v>8877275351</v>
      </c>
      <c r="AW12" s="44">
        <f t="shared" si="13"/>
        <v>98.9</v>
      </c>
      <c r="AX12" s="44">
        <f t="shared" si="14"/>
        <v>102.08572504352288</v>
      </c>
      <c r="AY12" s="43"/>
      <c r="AZ12" s="38"/>
      <c r="BA12" s="42" t="s">
        <v>49</v>
      </c>
      <c r="BB12" s="40">
        <v>8660370</v>
      </c>
      <c r="BC12" s="44">
        <f t="shared" si="15"/>
        <v>101.74689368021355</v>
      </c>
      <c r="BD12" s="40">
        <v>8801001750</v>
      </c>
      <c r="BE12" s="44">
        <f t="shared" si="16"/>
        <v>100.3880606305212</v>
      </c>
      <c r="BF12" s="40">
        <v>8695902730</v>
      </c>
      <c r="BG12" s="44">
        <f t="shared" si="17"/>
        <v>98.8</v>
      </c>
      <c r="BH12" s="44">
        <f t="shared" si="18"/>
        <v>100.68921196850837</v>
      </c>
      <c r="BI12" s="43"/>
      <c r="BJ12" s="38"/>
      <c r="BK12" s="42" t="s">
        <v>49</v>
      </c>
      <c r="BL12" s="40">
        <v>8511680</v>
      </c>
      <c r="BM12" s="44">
        <f t="shared" si="19"/>
        <v>100.34991747229427</v>
      </c>
      <c r="BN12" s="40">
        <v>8766980550</v>
      </c>
      <c r="BO12" s="44">
        <f t="shared" si="20"/>
        <v>101.90314358911954</v>
      </c>
      <c r="BP12" s="40">
        <v>8636379767</v>
      </c>
      <c r="BQ12" s="44">
        <f t="shared" si="21"/>
        <v>98.5</v>
      </c>
      <c r="BR12" s="44">
        <f t="shared" si="22"/>
        <v>101.9747933159954</v>
      </c>
      <c r="BS12" s="43"/>
      <c r="BT12" s="38"/>
      <c r="BU12" s="42" t="s">
        <v>49</v>
      </c>
      <c r="BV12" s="40">
        <v>8482000</v>
      </c>
      <c r="BW12" s="92">
        <f t="shared" si="23"/>
        <v>100.65266405601044</v>
      </c>
      <c r="BX12" s="40">
        <v>8603248380</v>
      </c>
      <c r="BY12" s="92">
        <f t="shared" si="24"/>
        <v>100.71038313446768</v>
      </c>
      <c r="BZ12" s="40">
        <v>8469131916</v>
      </c>
      <c r="CA12" s="92">
        <f t="shared" si="25"/>
        <v>98.4</v>
      </c>
      <c r="CB12" s="92">
        <f t="shared" si="26"/>
        <v>100.65143593143426</v>
      </c>
      <c r="CC12" s="43"/>
      <c r="CD12" s="38"/>
      <c r="CE12" s="42" t="s">
        <v>49</v>
      </c>
      <c r="CF12" s="40">
        <v>8427000</v>
      </c>
      <c r="CG12" s="92">
        <f t="shared" si="27"/>
        <v>101.76307209274242</v>
      </c>
      <c r="CH12" s="40">
        <v>8542563450</v>
      </c>
      <c r="CI12" s="92">
        <f t="shared" si="28"/>
        <v>100.87884303272912</v>
      </c>
      <c r="CJ12" s="40">
        <v>8414318025</v>
      </c>
      <c r="CK12" s="92">
        <f t="shared" si="29"/>
        <v>98.5</v>
      </c>
      <c r="CL12" s="92">
        <f t="shared" si="30"/>
        <v>100.99517727630621</v>
      </c>
      <c r="CM12" s="43"/>
      <c r="CN12" s="38"/>
      <c r="CO12" s="42" t="s">
        <v>49</v>
      </c>
      <c r="CP12" s="40">
        <v>8281000</v>
      </c>
      <c r="CQ12" s="92">
        <f t="shared" si="31"/>
        <v>100.63191153238546</v>
      </c>
      <c r="CR12" s="40">
        <v>8468141776</v>
      </c>
      <c r="CS12" s="92">
        <f t="shared" si="32"/>
        <v>100.00891209987539</v>
      </c>
      <c r="CT12" s="40">
        <v>8331405768</v>
      </c>
      <c r="CU12" s="92">
        <f t="shared" si="33"/>
        <v>98.4</v>
      </c>
      <c r="CV12" s="92">
        <f t="shared" si="34"/>
        <v>100.30903910825242</v>
      </c>
      <c r="CW12" s="43"/>
      <c r="CX12" s="38"/>
      <c r="CY12" s="42" t="s">
        <v>49</v>
      </c>
      <c r="CZ12" s="40">
        <v>8229000</v>
      </c>
      <c r="DA12" s="92">
        <f t="shared" si="35"/>
        <v>104.69145980275411</v>
      </c>
      <c r="DB12" s="40">
        <v>8467387154</v>
      </c>
      <c r="DC12" s="92">
        <f t="shared" si="36"/>
        <v>105.33304677055111</v>
      </c>
      <c r="DD12" s="40">
        <v>8305737790</v>
      </c>
      <c r="DE12" s="92">
        <f t="shared" si="37"/>
        <v>98.1</v>
      </c>
      <c r="DF12" s="92">
        <f t="shared" si="38"/>
        <v>105.22979220130799</v>
      </c>
      <c r="DG12" s="43"/>
      <c r="DH12" s="38"/>
      <c r="DI12" s="42" t="s">
        <v>48</v>
      </c>
      <c r="DJ12" s="40">
        <v>7860240</v>
      </c>
      <c r="DK12" s="93">
        <v>98.6</v>
      </c>
      <c r="DL12" s="40">
        <v>8038680560</v>
      </c>
      <c r="DM12" s="93">
        <v>98.6</v>
      </c>
      <c r="DN12" s="40">
        <v>7892952762</v>
      </c>
      <c r="DO12" s="92">
        <f t="shared" si="39"/>
        <v>98.2</v>
      </c>
      <c r="DP12" s="93">
        <v>100.1</v>
      </c>
    </row>
    <row r="13" spans="1:120" ht="26.25" customHeight="1" x14ac:dyDescent="0.15">
      <c r="A13" s="43"/>
      <c r="B13" s="32"/>
      <c r="C13" s="41" t="s">
        <v>47</v>
      </c>
      <c r="D13" s="34">
        <v>80260</v>
      </c>
      <c r="E13" s="28">
        <f t="shared" si="40"/>
        <v>66.041306673249395</v>
      </c>
      <c r="F13" s="34">
        <v>333980499</v>
      </c>
      <c r="G13" s="28">
        <f t="shared" si="0"/>
        <v>85.676831501986314</v>
      </c>
      <c r="H13" s="34">
        <v>99744847</v>
      </c>
      <c r="I13" s="28">
        <f t="shared" si="41"/>
        <v>29.9</v>
      </c>
      <c r="J13" s="28">
        <f t="shared" si="42"/>
        <v>86.667396419225611</v>
      </c>
      <c r="K13" s="43"/>
      <c r="L13" s="32"/>
      <c r="M13" s="41" t="s">
        <v>47</v>
      </c>
      <c r="N13" s="34">
        <v>121530</v>
      </c>
      <c r="O13" s="28">
        <f t="shared" si="1"/>
        <v>125.67475336601103</v>
      </c>
      <c r="P13" s="34">
        <v>389814251</v>
      </c>
      <c r="Q13" s="28">
        <f t="shared" si="2"/>
        <v>90.987266076392999</v>
      </c>
      <c r="R13" s="34">
        <v>115089239</v>
      </c>
      <c r="S13" s="28">
        <f t="shared" si="3"/>
        <v>29.5</v>
      </c>
      <c r="T13" s="28">
        <f t="shared" si="43"/>
        <v>102.92245177048758</v>
      </c>
      <c r="U13" s="43"/>
      <c r="V13" s="32"/>
      <c r="W13" s="41" t="s">
        <v>47</v>
      </c>
      <c r="X13" s="34">
        <v>96702</v>
      </c>
      <c r="Y13" s="28">
        <f t="shared" si="4"/>
        <v>97.607800387596896</v>
      </c>
      <c r="Z13" s="34">
        <v>428427260</v>
      </c>
      <c r="AA13" s="28">
        <f t="shared" si="5"/>
        <v>93.419046498098695</v>
      </c>
      <c r="AB13" s="34">
        <v>111821315</v>
      </c>
      <c r="AC13" s="28">
        <f t="shared" si="6"/>
        <v>26.1</v>
      </c>
      <c r="AD13" s="28">
        <f t="shared" si="44"/>
        <v>94.244557925402134</v>
      </c>
      <c r="AE13" s="43"/>
      <c r="AF13" s="32"/>
      <c r="AG13" s="41" t="s">
        <v>47</v>
      </c>
      <c r="AH13" s="34">
        <v>99072</v>
      </c>
      <c r="AI13" s="28">
        <f t="shared" si="7"/>
        <v>86.893067639629535</v>
      </c>
      <c r="AJ13" s="34">
        <v>458608042</v>
      </c>
      <c r="AK13" s="28">
        <f t="shared" si="8"/>
        <v>94.284153834263606</v>
      </c>
      <c r="AL13" s="34">
        <v>118650156</v>
      </c>
      <c r="AM13" s="28">
        <f t="shared" si="9"/>
        <v>25.9</v>
      </c>
      <c r="AN13" s="28">
        <f t="shared" si="10"/>
        <v>117.12628447582725</v>
      </c>
      <c r="AO13" s="43"/>
      <c r="AP13" s="32"/>
      <c r="AQ13" s="41" t="s">
        <v>47</v>
      </c>
      <c r="AR13" s="34">
        <v>114016</v>
      </c>
      <c r="AS13" s="28">
        <f t="shared" si="11"/>
        <v>121.70794192997438</v>
      </c>
      <c r="AT13" s="34">
        <v>486410519</v>
      </c>
      <c r="AU13" s="28">
        <f t="shared" si="12"/>
        <v>93.572798889434935</v>
      </c>
      <c r="AV13" s="34">
        <v>101301050</v>
      </c>
      <c r="AW13" s="28">
        <f t="shared" si="13"/>
        <v>20.8</v>
      </c>
      <c r="AX13" s="28">
        <f t="shared" si="14"/>
        <v>101.58200347356711</v>
      </c>
      <c r="AY13" s="43"/>
      <c r="AZ13" s="32"/>
      <c r="BA13" s="41" t="s">
        <v>47</v>
      </c>
      <c r="BB13" s="34">
        <v>93680</v>
      </c>
      <c r="BC13" s="28">
        <f t="shared" si="15"/>
        <v>114.77579024748836</v>
      </c>
      <c r="BD13" s="34">
        <v>519820423</v>
      </c>
      <c r="BE13" s="28">
        <f t="shared" si="16"/>
        <v>98.73792625112597</v>
      </c>
      <c r="BF13" s="34">
        <v>99723422</v>
      </c>
      <c r="BG13" s="28">
        <f t="shared" si="17"/>
        <v>19.2</v>
      </c>
      <c r="BH13" s="28">
        <f t="shared" si="18"/>
        <v>107.46560528948852</v>
      </c>
      <c r="BI13" s="43"/>
      <c r="BJ13" s="32"/>
      <c r="BK13" s="41" t="s">
        <v>47</v>
      </c>
      <c r="BL13" s="34">
        <v>81620</v>
      </c>
      <c r="BM13" s="28">
        <f t="shared" si="19"/>
        <v>106</v>
      </c>
      <c r="BN13" s="34">
        <v>526464797</v>
      </c>
      <c r="BO13" s="28">
        <f t="shared" si="20"/>
        <v>97.650104822386993</v>
      </c>
      <c r="BP13" s="34">
        <v>92795664</v>
      </c>
      <c r="BQ13" s="28">
        <f t="shared" si="21"/>
        <v>17.600000000000001</v>
      </c>
      <c r="BR13" s="28">
        <f t="shared" si="22"/>
        <v>95.211396105405171</v>
      </c>
      <c r="BS13" s="43"/>
      <c r="BT13" s="32"/>
      <c r="BU13" s="41" t="s">
        <v>47</v>
      </c>
      <c r="BV13" s="34">
        <v>77000</v>
      </c>
      <c r="BW13" s="84">
        <f t="shared" si="23"/>
        <v>87.202718006795024</v>
      </c>
      <c r="BX13" s="34">
        <v>539133878</v>
      </c>
      <c r="BY13" s="84">
        <f t="shared" si="24"/>
        <v>90.214522862789821</v>
      </c>
      <c r="BZ13" s="34">
        <v>97462770</v>
      </c>
      <c r="CA13" s="84">
        <f t="shared" si="25"/>
        <v>18.100000000000001</v>
      </c>
      <c r="CB13" s="84">
        <f t="shared" si="26"/>
        <v>92.886469161043834</v>
      </c>
      <c r="CC13" s="43"/>
      <c r="CD13" s="32"/>
      <c r="CE13" s="41" t="s">
        <v>47</v>
      </c>
      <c r="CF13" s="34">
        <v>88300</v>
      </c>
      <c r="CG13" s="84">
        <f t="shared" si="27"/>
        <v>108.21078431372548</v>
      </c>
      <c r="CH13" s="34">
        <v>597613179</v>
      </c>
      <c r="CI13" s="84">
        <f t="shared" si="28"/>
        <v>88.817180191739695</v>
      </c>
      <c r="CJ13" s="34">
        <v>104926768</v>
      </c>
      <c r="CK13" s="84">
        <f t="shared" si="29"/>
        <v>17.600000000000001</v>
      </c>
      <c r="CL13" s="84">
        <f t="shared" si="30"/>
        <v>106.05446849549567</v>
      </c>
      <c r="CM13" s="43"/>
      <c r="CN13" s="32"/>
      <c r="CO13" s="41" t="s">
        <v>47</v>
      </c>
      <c r="CP13" s="34">
        <v>81600</v>
      </c>
      <c r="CQ13" s="84">
        <f t="shared" si="31"/>
        <v>86.349206349206355</v>
      </c>
      <c r="CR13" s="34">
        <v>672857636</v>
      </c>
      <c r="CS13" s="84">
        <f t="shared" si="32"/>
        <v>93.834829240775946</v>
      </c>
      <c r="CT13" s="34">
        <v>98936678</v>
      </c>
      <c r="CU13" s="84">
        <f t="shared" si="33"/>
        <v>14.7</v>
      </c>
      <c r="CV13" s="84">
        <f t="shared" si="34"/>
        <v>104.46867237906554</v>
      </c>
      <c r="CW13" s="43"/>
      <c r="CX13" s="32"/>
      <c r="CY13" s="41" t="s">
        <v>47</v>
      </c>
      <c r="CZ13" s="34">
        <v>94500</v>
      </c>
      <c r="DA13" s="84">
        <f t="shared" si="35"/>
        <v>100.15473641816988</v>
      </c>
      <c r="DB13" s="34">
        <v>717065978</v>
      </c>
      <c r="DC13" s="84">
        <f t="shared" si="36"/>
        <v>93.194483262700302</v>
      </c>
      <c r="DD13" s="34">
        <v>94704638</v>
      </c>
      <c r="DE13" s="84">
        <f t="shared" si="37"/>
        <v>13.2</v>
      </c>
      <c r="DF13" s="84">
        <f t="shared" si="38"/>
        <v>102.74441185919689</v>
      </c>
      <c r="DG13" s="43"/>
      <c r="DH13" s="32"/>
      <c r="DI13" s="41" t="s">
        <v>46</v>
      </c>
      <c r="DJ13" s="34">
        <v>94354</v>
      </c>
      <c r="DK13" s="10">
        <v>92.5</v>
      </c>
      <c r="DL13" s="34">
        <v>769429641</v>
      </c>
      <c r="DM13" s="10">
        <v>98.3</v>
      </c>
      <c r="DN13" s="34">
        <v>92174977</v>
      </c>
      <c r="DO13" s="84">
        <f t="shared" si="39"/>
        <v>12</v>
      </c>
      <c r="DP13" s="10">
        <v>97.6</v>
      </c>
    </row>
    <row r="14" spans="1:120" ht="26.25" customHeight="1" x14ac:dyDescent="0.15">
      <c r="A14" s="43"/>
      <c r="B14" s="184" t="s">
        <v>7</v>
      </c>
      <c r="C14" s="166"/>
      <c r="D14" s="14">
        <f>SUM(D15:D16)</f>
        <v>1803894</v>
      </c>
      <c r="E14" s="28">
        <f t="shared" si="40"/>
        <v>106.40835366457928</v>
      </c>
      <c r="F14" s="14">
        <f>SUM(F15:F16)</f>
        <v>1935195090</v>
      </c>
      <c r="G14" s="28">
        <f t="shared" si="0"/>
        <v>98.69714486025758</v>
      </c>
      <c r="H14" s="14">
        <f>SUM(H15:H16)</f>
        <v>1908896102</v>
      </c>
      <c r="I14" s="28">
        <f t="shared" si="41"/>
        <v>98.6</v>
      </c>
      <c r="J14" s="28">
        <f t="shared" si="42"/>
        <v>98.582804198730202</v>
      </c>
      <c r="K14" s="43"/>
      <c r="L14" s="184" t="s">
        <v>7</v>
      </c>
      <c r="M14" s="166"/>
      <c r="N14" s="14">
        <f>SUM(N15:N16)</f>
        <v>1695256</v>
      </c>
      <c r="O14" s="28">
        <f t="shared" si="1"/>
        <v>101.67233226898375</v>
      </c>
      <c r="P14" s="14">
        <f>SUM(P15:P16)</f>
        <v>1960740701</v>
      </c>
      <c r="Q14" s="28">
        <f t="shared" si="2"/>
        <v>112.16836301542448</v>
      </c>
      <c r="R14" s="14">
        <f>SUM(R15:R16)</f>
        <v>1936337800</v>
      </c>
      <c r="S14" s="28">
        <f t="shared" si="3"/>
        <v>98.8</v>
      </c>
      <c r="T14" s="28">
        <f t="shared" si="43"/>
        <v>113.22370563080611</v>
      </c>
      <c r="U14" s="43"/>
      <c r="V14" s="184" t="s">
        <v>7</v>
      </c>
      <c r="W14" s="166"/>
      <c r="X14" s="14">
        <f>SUM(X15:X16)</f>
        <v>1667372</v>
      </c>
      <c r="Y14" s="28">
        <f t="shared" si="4"/>
        <v>86.13081524490407</v>
      </c>
      <c r="Z14" s="14">
        <f>SUM(Z15:Z16)</f>
        <v>1748033624</v>
      </c>
      <c r="AA14" s="28">
        <f t="shared" si="5"/>
        <v>82.509002742613987</v>
      </c>
      <c r="AB14" s="14">
        <f>SUM(AB15:AB16)</f>
        <v>1710187623</v>
      </c>
      <c r="AC14" s="28">
        <f t="shared" si="6"/>
        <v>97.8</v>
      </c>
      <c r="AD14" s="28">
        <f t="shared" si="44"/>
        <v>81.398205214462266</v>
      </c>
      <c r="AE14" s="43"/>
      <c r="AF14" s="184" t="s">
        <v>7</v>
      </c>
      <c r="AG14" s="166"/>
      <c r="AH14" s="14">
        <f>SUM(AH15:AH16)</f>
        <v>1935860</v>
      </c>
      <c r="AI14" s="28">
        <f t="shared" si="7"/>
        <v>98.183573957966686</v>
      </c>
      <c r="AJ14" s="14">
        <f>SUM(AJ15:AJ16)</f>
        <v>2118597445</v>
      </c>
      <c r="AK14" s="28">
        <f t="shared" si="8"/>
        <v>102.68826854768251</v>
      </c>
      <c r="AL14" s="14">
        <f>SUM(AL15:AL16)</f>
        <v>2101013921</v>
      </c>
      <c r="AM14" s="28">
        <f t="shared" si="9"/>
        <v>99.2</v>
      </c>
      <c r="AN14" s="28">
        <f t="shared" si="10"/>
        <v>102.58552009509462</v>
      </c>
      <c r="AO14" s="43"/>
      <c r="AP14" s="184" t="s">
        <v>7</v>
      </c>
      <c r="AQ14" s="166"/>
      <c r="AR14" s="14">
        <f>SUM(AR15:AR16)</f>
        <v>1971674</v>
      </c>
      <c r="AS14" s="28">
        <f t="shared" si="11"/>
        <v>98.492594350226042</v>
      </c>
      <c r="AT14" s="14">
        <f>SUM(AT15:AT16)</f>
        <v>2063134840</v>
      </c>
      <c r="AU14" s="28">
        <f t="shared" si="12"/>
        <v>100.9854668082377</v>
      </c>
      <c r="AV14" s="14">
        <f>SUM(AV15:AV16)</f>
        <v>2048060895</v>
      </c>
      <c r="AW14" s="28">
        <f t="shared" si="13"/>
        <v>99.3</v>
      </c>
      <c r="AX14" s="28">
        <f t="shared" si="14"/>
        <v>101.1328057869726</v>
      </c>
      <c r="AY14" s="43"/>
      <c r="AZ14" s="184" t="s">
        <v>7</v>
      </c>
      <c r="BA14" s="166"/>
      <c r="BB14" s="14">
        <f>SUM(BB15:BB16)</f>
        <v>2001850</v>
      </c>
      <c r="BC14" s="28">
        <f t="shared" si="15"/>
        <v>98.957457957230559</v>
      </c>
      <c r="BD14" s="14">
        <f>SUM(BD15:BD16)</f>
        <v>2043001736</v>
      </c>
      <c r="BE14" s="28">
        <f t="shared" si="16"/>
        <v>100.40779981359216</v>
      </c>
      <c r="BF14" s="14">
        <f>SUM(BF15:BF16)</f>
        <v>2025120216</v>
      </c>
      <c r="BG14" s="28">
        <f t="shared" si="17"/>
        <v>99.1</v>
      </c>
      <c r="BH14" s="28">
        <f t="shared" si="18"/>
        <v>100.48008858441793</v>
      </c>
      <c r="BI14" s="43"/>
      <c r="BJ14" s="184" t="s">
        <v>7</v>
      </c>
      <c r="BK14" s="166"/>
      <c r="BL14" s="14">
        <f>SUM(BL15:BL16)</f>
        <v>2022940</v>
      </c>
      <c r="BM14" s="28">
        <f t="shared" si="19"/>
        <v>87.573160173160176</v>
      </c>
      <c r="BN14" s="14">
        <f>SUM(BN15:BN16)</f>
        <v>2034704216</v>
      </c>
      <c r="BO14" s="28">
        <f t="shared" si="20"/>
        <v>95.646725698347751</v>
      </c>
      <c r="BP14" s="14">
        <f>SUM(BP15:BP16)</f>
        <v>2015444298</v>
      </c>
      <c r="BQ14" s="28">
        <f t="shared" si="21"/>
        <v>99.1</v>
      </c>
      <c r="BR14" s="28">
        <f t="shared" si="22"/>
        <v>95.561951582398024</v>
      </c>
      <c r="BS14" s="43"/>
      <c r="BT14" s="184" t="s">
        <v>7</v>
      </c>
      <c r="BU14" s="166"/>
      <c r="BV14" s="85">
        <f>SUM(BV15:BV16)</f>
        <v>2310000</v>
      </c>
      <c r="BW14" s="84">
        <f t="shared" si="23"/>
        <v>107.53178704795918</v>
      </c>
      <c r="BX14" s="85">
        <f>SUM(BX15:BX16)</f>
        <v>2127311940</v>
      </c>
      <c r="BY14" s="84">
        <f t="shared" si="24"/>
        <v>91.069125835539765</v>
      </c>
      <c r="BZ14" s="85">
        <f>SUM(BZ15:BZ16)</f>
        <v>2109044724</v>
      </c>
      <c r="CA14" s="84">
        <f t="shared" si="25"/>
        <v>99.1</v>
      </c>
      <c r="CB14" s="84">
        <f t="shared" si="26"/>
        <v>91.002089172943514</v>
      </c>
      <c r="CC14" s="43"/>
      <c r="CD14" s="184" t="s">
        <v>7</v>
      </c>
      <c r="CE14" s="166"/>
      <c r="CF14" s="85">
        <f>SUM(CF15:CF16)</f>
        <v>2148202</v>
      </c>
      <c r="CG14" s="84">
        <f t="shared" si="27"/>
        <v>109.07900883517823</v>
      </c>
      <c r="CH14" s="85">
        <f>SUM(CH15:CH16)</f>
        <v>2335930998</v>
      </c>
      <c r="CI14" s="84">
        <f t="shared" si="28"/>
        <v>114.80167082746145</v>
      </c>
      <c r="CJ14" s="85">
        <f>SUM(CJ15:CJ16)</f>
        <v>2317578358</v>
      </c>
      <c r="CK14" s="84">
        <f t="shared" si="29"/>
        <v>99.2</v>
      </c>
      <c r="CL14" s="84">
        <f t="shared" si="30"/>
        <v>115.15517413681744</v>
      </c>
      <c r="CM14" s="43"/>
      <c r="CN14" s="184" t="s">
        <v>7</v>
      </c>
      <c r="CO14" s="166"/>
      <c r="CP14" s="85">
        <f>SUM(CP15:CP16)</f>
        <v>1969400</v>
      </c>
      <c r="CQ14" s="84">
        <f t="shared" si="31"/>
        <v>96.12456071846934</v>
      </c>
      <c r="CR14" s="85">
        <f>SUM(CR15:CR16)</f>
        <v>2034753485</v>
      </c>
      <c r="CS14" s="84">
        <f t="shared" si="32"/>
        <v>89.919346980416066</v>
      </c>
      <c r="CT14" s="85">
        <f>SUM(CT15:CT16)</f>
        <v>2012569887</v>
      </c>
      <c r="CU14" s="84">
        <f t="shared" si="33"/>
        <v>98.9</v>
      </c>
      <c r="CV14" s="84">
        <f t="shared" si="34"/>
        <v>89.960697989582854</v>
      </c>
      <c r="CW14" s="43"/>
      <c r="CX14" s="184" t="s">
        <v>7</v>
      </c>
      <c r="CY14" s="166"/>
      <c r="CZ14" s="85">
        <f>SUM(CZ15:CZ16)</f>
        <v>2048800</v>
      </c>
      <c r="DA14" s="84">
        <f t="shared" si="35"/>
        <v>98.198935283508206</v>
      </c>
      <c r="DB14" s="85">
        <f>SUM(DB15:DB16)</f>
        <v>2262865060</v>
      </c>
      <c r="DC14" s="84">
        <f t="shared" si="36"/>
        <v>97.94229068372907</v>
      </c>
      <c r="DD14" s="85">
        <f>SUM(DD15:DD16)</f>
        <v>2237165709</v>
      </c>
      <c r="DE14" s="84">
        <f t="shared" si="37"/>
        <v>98.9</v>
      </c>
      <c r="DF14" s="84">
        <f t="shared" si="38"/>
        <v>97.993839774176749</v>
      </c>
      <c r="DG14" s="43"/>
      <c r="DH14" s="184" t="s">
        <v>7</v>
      </c>
      <c r="DI14" s="166"/>
      <c r="DJ14" s="85">
        <f>SUM(DJ15:DJ16)</f>
        <v>2086377</v>
      </c>
      <c r="DK14" s="10">
        <v>112.6</v>
      </c>
      <c r="DL14" s="85">
        <f>SUM(DL15:DL16)</f>
        <v>2310406510</v>
      </c>
      <c r="DM14" s="10">
        <v>116.4</v>
      </c>
      <c r="DN14" s="85">
        <f>SUM(DN15:DN16)</f>
        <v>2282965658</v>
      </c>
      <c r="DO14" s="84">
        <f t="shared" si="39"/>
        <v>98.8</v>
      </c>
      <c r="DP14" s="10">
        <v>100.5</v>
      </c>
    </row>
    <row r="15" spans="1:120" ht="26.25" customHeight="1" x14ac:dyDescent="0.15">
      <c r="A15" s="43"/>
      <c r="B15" s="38"/>
      <c r="C15" s="42" t="s">
        <v>49</v>
      </c>
      <c r="D15" s="40">
        <v>1800965</v>
      </c>
      <c r="E15" s="39">
        <f t="shared" si="40"/>
        <v>107.72893891213791</v>
      </c>
      <c r="F15" s="40">
        <v>1909616500</v>
      </c>
      <c r="G15" s="39">
        <f t="shared" si="0"/>
        <v>99.543436526047486</v>
      </c>
      <c r="H15" s="40">
        <v>1903186364</v>
      </c>
      <c r="I15" s="39">
        <f t="shared" si="41"/>
        <v>99.7</v>
      </c>
      <c r="J15" s="39">
        <f t="shared" si="42"/>
        <v>99.437694617295364</v>
      </c>
      <c r="K15" s="43"/>
      <c r="L15" s="38"/>
      <c r="M15" s="42" t="s">
        <v>49</v>
      </c>
      <c r="N15" s="40">
        <v>1671756</v>
      </c>
      <c r="O15" s="39">
        <f t="shared" si="1"/>
        <v>100.47818247385503</v>
      </c>
      <c r="P15" s="40">
        <v>1918375100</v>
      </c>
      <c r="Q15" s="39">
        <f t="shared" si="2"/>
        <v>110.87828719028208</v>
      </c>
      <c r="R15" s="40">
        <v>1913948600</v>
      </c>
      <c r="S15" s="39">
        <f t="shared" si="3"/>
        <v>99.8</v>
      </c>
      <c r="T15" s="39">
        <f t="shared" si="43"/>
        <v>112.20264036200334</v>
      </c>
      <c r="U15" s="43"/>
      <c r="V15" s="38"/>
      <c r="W15" s="42" t="s">
        <v>49</v>
      </c>
      <c r="X15" s="40">
        <v>1663800</v>
      </c>
      <c r="Y15" s="39">
        <f t="shared" si="4"/>
        <v>86.080274331077419</v>
      </c>
      <c r="Z15" s="40">
        <v>1730163000</v>
      </c>
      <c r="AA15" s="39">
        <f t="shared" si="5"/>
        <v>82.335196408049043</v>
      </c>
      <c r="AB15" s="40">
        <v>1705796400</v>
      </c>
      <c r="AC15" s="39">
        <f t="shared" si="6"/>
        <v>98.6</v>
      </c>
      <c r="AD15" s="39">
        <f t="shared" si="44"/>
        <v>81.324184398901068</v>
      </c>
      <c r="AE15" s="43"/>
      <c r="AF15" s="38"/>
      <c r="AG15" s="42" t="s">
        <v>49</v>
      </c>
      <c r="AH15" s="40">
        <v>1932847</v>
      </c>
      <c r="AI15" s="39">
        <f t="shared" si="7"/>
        <v>98.155764657369645</v>
      </c>
      <c r="AJ15" s="40">
        <v>2101365000</v>
      </c>
      <c r="AK15" s="39">
        <f t="shared" si="8"/>
        <v>102.73421593797281</v>
      </c>
      <c r="AL15" s="40">
        <v>2097526600</v>
      </c>
      <c r="AM15" s="39">
        <f t="shared" si="9"/>
        <v>99.8</v>
      </c>
      <c r="AN15" s="39">
        <f t="shared" si="10"/>
        <v>102.64414823711707</v>
      </c>
      <c r="AO15" s="43"/>
      <c r="AP15" s="38"/>
      <c r="AQ15" s="42" t="s">
        <v>49</v>
      </c>
      <c r="AR15" s="40">
        <v>1969163</v>
      </c>
      <c r="AS15" s="39">
        <f t="shared" si="11"/>
        <v>98.49163715663326</v>
      </c>
      <c r="AT15" s="40">
        <v>2045438300</v>
      </c>
      <c r="AU15" s="39">
        <f t="shared" si="12"/>
        <v>100.93425850559004</v>
      </c>
      <c r="AV15" s="40">
        <v>2043493600</v>
      </c>
      <c r="AW15" s="39">
        <f t="shared" si="13"/>
        <v>99.9</v>
      </c>
      <c r="AX15" s="39">
        <f t="shared" si="14"/>
        <v>101.06618607117139</v>
      </c>
      <c r="AY15" s="43"/>
      <c r="AZ15" s="38"/>
      <c r="BA15" s="42" t="s">
        <v>49</v>
      </c>
      <c r="BB15" s="40">
        <v>1999320</v>
      </c>
      <c r="BC15" s="39">
        <f t="shared" si="15"/>
        <v>98.966438966438957</v>
      </c>
      <c r="BD15" s="40">
        <v>2026505500</v>
      </c>
      <c r="BE15" s="39">
        <f t="shared" si="16"/>
        <v>100.44382021135326</v>
      </c>
      <c r="BF15" s="40">
        <v>2021936000</v>
      </c>
      <c r="BG15" s="39">
        <f t="shared" si="17"/>
        <v>99.8</v>
      </c>
      <c r="BH15" s="39">
        <f t="shared" si="18"/>
        <v>100.4482958575623</v>
      </c>
      <c r="BI15" s="43"/>
      <c r="BJ15" s="38"/>
      <c r="BK15" s="42" t="s">
        <v>49</v>
      </c>
      <c r="BL15" s="40">
        <v>2020200</v>
      </c>
      <c r="BM15" s="39">
        <f t="shared" si="19"/>
        <v>87.568270481144339</v>
      </c>
      <c r="BN15" s="40">
        <v>2017551200</v>
      </c>
      <c r="BO15" s="39">
        <f t="shared" si="20"/>
        <v>95.66102103161451</v>
      </c>
      <c r="BP15" s="40">
        <v>2012912198</v>
      </c>
      <c r="BQ15" s="39">
        <f t="shared" si="21"/>
        <v>99.8</v>
      </c>
      <c r="BR15" s="39">
        <f t="shared" si="22"/>
        <v>95.566593145578366</v>
      </c>
      <c r="BS15" s="43"/>
      <c r="BT15" s="38"/>
      <c r="BU15" s="42" t="s">
        <v>49</v>
      </c>
      <c r="BV15" s="40">
        <v>2307000</v>
      </c>
      <c r="BW15" s="87">
        <f t="shared" si="23"/>
        <v>107.5924749627134</v>
      </c>
      <c r="BX15" s="40">
        <v>2109063000</v>
      </c>
      <c r="BY15" s="87">
        <f t="shared" si="24"/>
        <v>91.04802339739112</v>
      </c>
      <c r="BZ15" s="40">
        <v>2106292724</v>
      </c>
      <c r="CA15" s="87">
        <f t="shared" si="25"/>
        <v>99.9</v>
      </c>
      <c r="CB15" s="87">
        <f t="shared" si="26"/>
        <v>91.024141770493301</v>
      </c>
      <c r="CC15" s="43"/>
      <c r="CD15" s="38"/>
      <c r="CE15" s="42" t="s">
        <v>49</v>
      </c>
      <c r="CF15" s="40">
        <v>2144202</v>
      </c>
      <c r="CG15" s="87">
        <f t="shared" si="27"/>
        <v>109.11969465648855</v>
      </c>
      <c r="CH15" s="40">
        <v>2316429200</v>
      </c>
      <c r="CI15" s="87">
        <f t="shared" si="28"/>
        <v>115.06608566741909</v>
      </c>
      <c r="CJ15" s="40">
        <v>2313993500</v>
      </c>
      <c r="CK15" s="87">
        <f t="shared" si="29"/>
        <v>99.9</v>
      </c>
      <c r="CL15" s="87">
        <f t="shared" si="30"/>
        <v>115.17883630224127</v>
      </c>
      <c r="CM15" s="43"/>
      <c r="CN15" s="38"/>
      <c r="CO15" s="42" t="s">
        <v>49</v>
      </c>
      <c r="CP15" s="40">
        <v>1965000</v>
      </c>
      <c r="CQ15" s="87">
        <f t="shared" si="31"/>
        <v>96.088019559902207</v>
      </c>
      <c r="CR15" s="40">
        <v>2013129400</v>
      </c>
      <c r="CS15" s="87">
        <f t="shared" si="32"/>
        <v>89.902736225803295</v>
      </c>
      <c r="CT15" s="40">
        <v>2009044000</v>
      </c>
      <c r="CU15" s="87">
        <f t="shared" si="33"/>
        <v>99.8</v>
      </c>
      <c r="CV15" s="87">
        <f t="shared" si="34"/>
        <v>90.001955898125928</v>
      </c>
      <c r="CW15" s="43"/>
      <c r="CX15" s="38"/>
      <c r="CY15" s="42" t="s">
        <v>49</v>
      </c>
      <c r="CZ15" s="40">
        <v>2045000</v>
      </c>
      <c r="DA15" s="87">
        <f t="shared" si="35"/>
        <v>98.160157056251279</v>
      </c>
      <c r="DB15" s="40">
        <v>2239230400</v>
      </c>
      <c r="DC15" s="87">
        <f t="shared" si="36"/>
        <v>97.972926027244796</v>
      </c>
      <c r="DD15" s="40">
        <v>2232222600</v>
      </c>
      <c r="DE15" s="87">
        <f t="shared" si="37"/>
        <v>99.7</v>
      </c>
      <c r="DF15" s="87">
        <f t="shared" si="38"/>
        <v>97.972307149421837</v>
      </c>
      <c r="DG15" s="43"/>
      <c r="DH15" s="38"/>
      <c r="DI15" s="42" t="s">
        <v>48</v>
      </c>
      <c r="DJ15" s="40">
        <v>2083330</v>
      </c>
      <c r="DK15" s="88">
        <v>113.1</v>
      </c>
      <c r="DL15" s="40">
        <v>2285560400</v>
      </c>
      <c r="DM15" s="88">
        <v>117.1</v>
      </c>
      <c r="DN15" s="40">
        <v>2278422000</v>
      </c>
      <c r="DO15" s="87">
        <f t="shared" si="39"/>
        <v>99.7</v>
      </c>
      <c r="DP15" s="88">
        <v>100</v>
      </c>
    </row>
    <row r="16" spans="1:120" ht="26.25" customHeight="1" x14ac:dyDescent="0.15">
      <c r="A16" s="31"/>
      <c r="B16" s="32"/>
      <c r="C16" s="41" t="s">
        <v>47</v>
      </c>
      <c r="D16" s="34">
        <v>2929</v>
      </c>
      <c r="E16" s="33">
        <f t="shared" si="40"/>
        <v>12.463829787234044</v>
      </c>
      <c r="F16" s="34">
        <v>25578590</v>
      </c>
      <c r="G16" s="33">
        <f t="shared" si="0"/>
        <v>60.375845960499888</v>
      </c>
      <c r="H16" s="34">
        <v>5709738</v>
      </c>
      <c r="I16" s="33">
        <f t="shared" si="41"/>
        <v>22.3</v>
      </c>
      <c r="J16" s="33">
        <f t="shared" si="42"/>
        <v>25.502197488074607</v>
      </c>
      <c r="K16" s="31"/>
      <c r="L16" s="32"/>
      <c r="M16" s="41" t="s">
        <v>47</v>
      </c>
      <c r="N16" s="34">
        <v>23500</v>
      </c>
      <c r="O16" s="33">
        <f t="shared" si="1"/>
        <v>657.8947368421052</v>
      </c>
      <c r="P16" s="34">
        <v>42365601</v>
      </c>
      <c r="Q16" s="33">
        <f t="shared" si="2"/>
        <v>237.06839223968902</v>
      </c>
      <c r="R16" s="34">
        <v>22389200</v>
      </c>
      <c r="S16" s="33">
        <f t="shared" si="3"/>
        <v>52.8</v>
      </c>
      <c r="T16" s="33">
        <f t="shared" si="43"/>
        <v>509.86251438380606</v>
      </c>
      <c r="U16" s="31"/>
      <c r="V16" s="32"/>
      <c r="W16" s="41" t="s">
        <v>47</v>
      </c>
      <c r="X16" s="34">
        <v>3572</v>
      </c>
      <c r="Y16" s="33">
        <f t="shared" si="4"/>
        <v>118.5529372718221</v>
      </c>
      <c r="Z16" s="34">
        <v>17870624</v>
      </c>
      <c r="AA16" s="33">
        <f t="shared" si="5"/>
        <v>103.70335724268959</v>
      </c>
      <c r="AB16" s="34">
        <v>4391223</v>
      </c>
      <c r="AC16" s="33">
        <f t="shared" si="6"/>
        <v>24.6</v>
      </c>
      <c r="AD16" s="33">
        <f t="shared" si="44"/>
        <v>125.91966727467876</v>
      </c>
      <c r="AE16" s="31"/>
      <c r="AF16" s="32"/>
      <c r="AG16" s="41" t="s">
        <v>47</v>
      </c>
      <c r="AH16" s="34">
        <v>3013</v>
      </c>
      <c r="AI16" s="33">
        <f t="shared" si="7"/>
        <v>119.9920350457985</v>
      </c>
      <c r="AJ16" s="34">
        <v>17232445</v>
      </c>
      <c r="AK16" s="33">
        <f t="shared" si="8"/>
        <v>97.377481699812506</v>
      </c>
      <c r="AL16" s="34">
        <v>3487321</v>
      </c>
      <c r="AM16" s="33">
        <f t="shared" si="9"/>
        <v>20.2</v>
      </c>
      <c r="AN16" s="33">
        <f t="shared" si="10"/>
        <v>76.354187763216515</v>
      </c>
      <c r="AO16" s="31"/>
      <c r="AP16" s="32"/>
      <c r="AQ16" s="41" t="s">
        <v>47</v>
      </c>
      <c r="AR16" s="34">
        <v>2511</v>
      </c>
      <c r="AS16" s="33">
        <f t="shared" si="11"/>
        <v>99.249011857707515</v>
      </c>
      <c r="AT16" s="34">
        <v>17696540</v>
      </c>
      <c r="AU16" s="33">
        <f t="shared" si="12"/>
        <v>107.27622955927643</v>
      </c>
      <c r="AV16" s="34">
        <v>4567295</v>
      </c>
      <c r="AW16" s="33">
        <f t="shared" si="13"/>
        <v>25.8</v>
      </c>
      <c r="AX16" s="33">
        <f t="shared" si="14"/>
        <v>143.43546417705332</v>
      </c>
      <c r="AY16" s="31"/>
      <c r="AZ16" s="32"/>
      <c r="BA16" s="41" t="s">
        <v>47</v>
      </c>
      <c r="BB16" s="34">
        <v>2530</v>
      </c>
      <c r="BC16" s="33">
        <f t="shared" si="15"/>
        <v>92.335766423357668</v>
      </c>
      <c r="BD16" s="34">
        <v>16496236</v>
      </c>
      <c r="BE16" s="33">
        <f t="shared" si="16"/>
        <v>96.171052367700241</v>
      </c>
      <c r="BF16" s="34">
        <v>3184216</v>
      </c>
      <c r="BG16" s="33">
        <f t="shared" si="17"/>
        <v>19.3</v>
      </c>
      <c r="BH16" s="33">
        <f t="shared" si="18"/>
        <v>125.75395916433001</v>
      </c>
      <c r="BI16" s="31"/>
      <c r="BJ16" s="32"/>
      <c r="BK16" s="41" t="s">
        <v>47</v>
      </c>
      <c r="BL16" s="34">
        <v>2740</v>
      </c>
      <c r="BM16" s="33">
        <f t="shared" si="19"/>
        <v>91.333333333333329</v>
      </c>
      <c r="BN16" s="34">
        <v>17153016</v>
      </c>
      <c r="BO16" s="33">
        <f t="shared" si="20"/>
        <v>93.994588178820251</v>
      </c>
      <c r="BP16" s="34">
        <v>2532100</v>
      </c>
      <c r="BQ16" s="33">
        <f t="shared" si="21"/>
        <v>14.8</v>
      </c>
      <c r="BR16" s="33">
        <f t="shared" si="22"/>
        <v>92.00944767441861</v>
      </c>
      <c r="BS16" s="31"/>
      <c r="BT16" s="32"/>
      <c r="BU16" s="41" t="s">
        <v>47</v>
      </c>
      <c r="BV16" s="34">
        <v>3000</v>
      </c>
      <c r="BW16" s="94">
        <f t="shared" si="23"/>
        <v>75</v>
      </c>
      <c r="BX16" s="34">
        <v>18248940</v>
      </c>
      <c r="BY16" s="94">
        <f t="shared" si="24"/>
        <v>93.575679534779312</v>
      </c>
      <c r="BZ16" s="34">
        <v>2752000</v>
      </c>
      <c r="CA16" s="94">
        <f t="shared" si="25"/>
        <v>15.1</v>
      </c>
      <c r="CB16" s="94">
        <f t="shared" si="26"/>
        <v>76.767336391009067</v>
      </c>
      <c r="CC16" s="31"/>
      <c r="CD16" s="32"/>
      <c r="CE16" s="41" t="s">
        <v>47</v>
      </c>
      <c r="CF16" s="34">
        <v>4000</v>
      </c>
      <c r="CG16" s="94">
        <f t="shared" si="27"/>
        <v>90.909090909090907</v>
      </c>
      <c r="CH16" s="34">
        <v>19501798</v>
      </c>
      <c r="CI16" s="94">
        <f t="shared" si="28"/>
        <v>90.18554079860489</v>
      </c>
      <c r="CJ16" s="34">
        <v>3584858</v>
      </c>
      <c r="CK16" s="94">
        <f t="shared" si="29"/>
        <v>18.399999999999999</v>
      </c>
      <c r="CL16" s="94">
        <f t="shared" si="30"/>
        <v>101.67251531316801</v>
      </c>
      <c r="CM16" s="31"/>
      <c r="CN16" s="32"/>
      <c r="CO16" s="41" t="s">
        <v>47</v>
      </c>
      <c r="CP16" s="34">
        <v>4400</v>
      </c>
      <c r="CQ16" s="94">
        <f t="shared" si="31"/>
        <v>115.78947368421053</v>
      </c>
      <c r="CR16" s="34">
        <v>21624085</v>
      </c>
      <c r="CS16" s="94">
        <f t="shared" si="32"/>
        <v>91.493108003246078</v>
      </c>
      <c r="CT16" s="34">
        <v>3525887</v>
      </c>
      <c r="CU16" s="94">
        <f t="shared" si="33"/>
        <v>16.3</v>
      </c>
      <c r="CV16" s="94">
        <f t="shared" si="34"/>
        <v>71.329339490591849</v>
      </c>
      <c r="CW16" s="31"/>
      <c r="CX16" s="32"/>
      <c r="CY16" s="41" t="s">
        <v>47</v>
      </c>
      <c r="CZ16" s="34">
        <v>3800</v>
      </c>
      <c r="DA16" s="94">
        <f t="shared" si="35"/>
        <v>124.71283229405974</v>
      </c>
      <c r="DB16" s="34">
        <v>23634660</v>
      </c>
      <c r="DC16" s="94">
        <f t="shared" si="36"/>
        <v>95.124186442062765</v>
      </c>
      <c r="DD16" s="34">
        <v>4943109</v>
      </c>
      <c r="DE16" s="94">
        <f t="shared" si="37"/>
        <v>20.9</v>
      </c>
      <c r="DF16" s="94">
        <f t="shared" si="38"/>
        <v>108.79139671163631</v>
      </c>
      <c r="DG16" s="31"/>
      <c r="DH16" s="32"/>
      <c r="DI16" s="41" t="s">
        <v>46</v>
      </c>
      <c r="DJ16" s="34">
        <v>3047</v>
      </c>
      <c r="DK16" s="95">
        <v>28.7</v>
      </c>
      <c r="DL16" s="34">
        <v>24846110</v>
      </c>
      <c r="DM16" s="95">
        <v>74.900000000000006</v>
      </c>
      <c r="DN16" s="34">
        <v>4543658</v>
      </c>
      <c r="DO16" s="94">
        <f t="shared" si="39"/>
        <v>18.3</v>
      </c>
      <c r="DP16" s="95">
        <v>115.8</v>
      </c>
    </row>
    <row r="17" spans="1:120" ht="26.25" customHeight="1" x14ac:dyDescent="0.15">
      <c r="A17" s="29">
        <v>2</v>
      </c>
      <c r="B17" s="165" t="s">
        <v>4</v>
      </c>
      <c r="C17" s="166"/>
      <c r="D17" s="14">
        <f>SUM(D18:D20)</f>
        <v>13699171</v>
      </c>
      <c r="E17" s="28">
        <f t="shared" si="40"/>
        <v>104.02411652742538</v>
      </c>
      <c r="F17" s="14">
        <f>SUM(F18:F20)</f>
        <v>14268118033</v>
      </c>
      <c r="G17" s="28">
        <f t="shared" si="0"/>
        <v>102.8868478081846</v>
      </c>
      <c r="H17" s="14">
        <f>SUM(H18:H20)</f>
        <v>13652409912</v>
      </c>
      <c r="I17" s="28">
        <f t="shared" si="41"/>
        <v>95.7</v>
      </c>
      <c r="J17" s="28">
        <f t="shared" si="42"/>
        <v>103.31448788560851</v>
      </c>
      <c r="K17" s="29">
        <v>2</v>
      </c>
      <c r="L17" s="165" t="s">
        <v>4</v>
      </c>
      <c r="M17" s="166"/>
      <c r="N17" s="14">
        <f>SUM(N18:N20)</f>
        <v>13169226</v>
      </c>
      <c r="O17" s="28">
        <f t="shared" si="1"/>
        <v>97.954912950750185</v>
      </c>
      <c r="P17" s="14">
        <f>SUM(P18:P20)</f>
        <v>13867776433</v>
      </c>
      <c r="Q17" s="28">
        <f t="shared" si="2"/>
        <v>96.458313654484897</v>
      </c>
      <c r="R17" s="14">
        <f>SUM(R18:R20)</f>
        <v>13214419576</v>
      </c>
      <c r="S17" s="28">
        <f t="shared" si="3"/>
        <v>95.3</v>
      </c>
      <c r="T17" s="28">
        <f t="shared" si="43"/>
        <v>96.913436800505849</v>
      </c>
      <c r="U17" s="29">
        <v>2</v>
      </c>
      <c r="V17" s="165" t="s">
        <v>4</v>
      </c>
      <c r="W17" s="166"/>
      <c r="X17" s="14">
        <f>SUM(X18:X20)</f>
        <v>13444171</v>
      </c>
      <c r="Y17" s="28">
        <f t="shared" si="4"/>
        <v>101.24810576421541</v>
      </c>
      <c r="Z17" s="14">
        <f>SUM(Z18:Z20)</f>
        <v>14376963382</v>
      </c>
      <c r="AA17" s="28">
        <f t="shared" si="5"/>
        <v>101.42398527620622</v>
      </c>
      <c r="AB17" s="14">
        <f>SUM(AB18:AB20)</f>
        <v>13635281146</v>
      </c>
      <c r="AC17" s="28">
        <f t="shared" si="6"/>
        <v>94.8</v>
      </c>
      <c r="AD17" s="28">
        <f t="shared" si="44"/>
        <v>101.03640900934782</v>
      </c>
      <c r="AE17" s="29">
        <v>2</v>
      </c>
      <c r="AF17" s="165" t="s">
        <v>4</v>
      </c>
      <c r="AG17" s="166"/>
      <c r="AH17" s="14">
        <f>SUM(AH18:AH20)</f>
        <v>13278442</v>
      </c>
      <c r="AI17" s="28">
        <f t="shared" si="7"/>
        <v>100.98367203590695</v>
      </c>
      <c r="AJ17" s="14">
        <f>SUM(AJ18:AJ20)</f>
        <v>14175111876</v>
      </c>
      <c r="AK17" s="28">
        <f t="shared" si="8"/>
        <v>101.23158486055208</v>
      </c>
      <c r="AL17" s="14">
        <f>SUM(AL18:AL20)</f>
        <v>13495413465</v>
      </c>
      <c r="AM17" s="28">
        <f t="shared" si="9"/>
        <v>95.2</v>
      </c>
      <c r="AN17" s="28">
        <f t="shared" si="10"/>
        <v>101.6463929361978</v>
      </c>
      <c r="AO17" s="29">
        <v>2</v>
      </c>
      <c r="AP17" s="165" t="s">
        <v>4</v>
      </c>
      <c r="AQ17" s="166"/>
      <c r="AR17" s="14">
        <f>SUM(AR18:AR20)</f>
        <v>13149098</v>
      </c>
      <c r="AS17" s="28">
        <f t="shared" si="11"/>
        <v>98.54398949471495</v>
      </c>
      <c r="AT17" s="14">
        <f>SUM(AT18:AT20)</f>
        <v>14002657269</v>
      </c>
      <c r="AU17" s="28">
        <f t="shared" si="12"/>
        <v>98.793090460678414</v>
      </c>
      <c r="AV17" s="14">
        <f>SUM(AV18:AV20)</f>
        <v>13276824760</v>
      </c>
      <c r="AW17" s="28">
        <f t="shared" si="13"/>
        <v>94.8</v>
      </c>
      <c r="AX17" s="28">
        <f t="shared" si="14"/>
        <v>98.919747639406779</v>
      </c>
      <c r="AY17" s="29">
        <v>2</v>
      </c>
      <c r="AZ17" s="165" t="s">
        <v>4</v>
      </c>
      <c r="BA17" s="166"/>
      <c r="BB17" s="14">
        <f>SUM(BB18:BB20)</f>
        <v>13343379</v>
      </c>
      <c r="BC17" s="28">
        <f t="shared" si="15"/>
        <v>101.10153827876016</v>
      </c>
      <c r="BD17" s="14">
        <f>SUM(BD18:BD20)</f>
        <v>14173721263</v>
      </c>
      <c r="BE17" s="28">
        <f t="shared" si="16"/>
        <v>100.45583596642645</v>
      </c>
      <c r="BF17" s="14">
        <f>SUM(BF18:BF20)</f>
        <v>13421814225</v>
      </c>
      <c r="BG17" s="28">
        <f t="shared" si="17"/>
        <v>94.7</v>
      </c>
      <c r="BH17" s="28">
        <f t="shared" si="18"/>
        <v>100.61774637642347</v>
      </c>
      <c r="BI17" s="29">
        <v>2</v>
      </c>
      <c r="BJ17" s="165" t="s">
        <v>4</v>
      </c>
      <c r="BK17" s="166"/>
      <c r="BL17" s="14">
        <f>SUM(BL18:BL20)</f>
        <v>13197998</v>
      </c>
      <c r="BM17" s="28">
        <f t="shared" si="19"/>
        <v>104.01611990023025</v>
      </c>
      <c r="BN17" s="14">
        <f>SUM(BN18:BN20)</f>
        <v>14109405518</v>
      </c>
      <c r="BO17" s="28">
        <f t="shared" si="20"/>
        <v>103.14355670653174</v>
      </c>
      <c r="BP17" s="14">
        <f>SUM(BP18:BP20)</f>
        <v>13339410500</v>
      </c>
      <c r="BQ17" s="28">
        <f t="shared" si="21"/>
        <v>94.5</v>
      </c>
      <c r="BR17" s="28">
        <f t="shared" si="22"/>
        <v>103.78750897230633</v>
      </c>
      <c r="BS17" s="29">
        <v>2</v>
      </c>
      <c r="BT17" s="165" t="s">
        <v>4</v>
      </c>
      <c r="BU17" s="166"/>
      <c r="BV17" s="85">
        <f>SUM(BV18:BV20)</f>
        <v>12688416</v>
      </c>
      <c r="BW17" s="84">
        <f t="shared" si="23"/>
        <v>97.295976727025561</v>
      </c>
      <c r="BX17" s="85">
        <f>SUM(BX18:BX20)</f>
        <v>13679386254</v>
      </c>
      <c r="BY17" s="84">
        <f t="shared" si="24"/>
        <v>98.036823978744707</v>
      </c>
      <c r="BZ17" s="85">
        <f>SUM(BZ18:BZ20)</f>
        <v>12852616497</v>
      </c>
      <c r="CA17" s="84">
        <f t="shared" si="25"/>
        <v>94</v>
      </c>
      <c r="CB17" s="84">
        <f t="shared" si="26"/>
        <v>98.338844386181179</v>
      </c>
      <c r="CC17" s="29">
        <v>2</v>
      </c>
      <c r="CD17" s="165" t="s">
        <v>4</v>
      </c>
      <c r="CE17" s="166"/>
      <c r="CF17" s="85">
        <f>SUM(CF18:CF20)</f>
        <v>13041049</v>
      </c>
      <c r="CG17" s="84">
        <f t="shared" si="27"/>
        <v>99.895432296414327</v>
      </c>
      <c r="CH17" s="85">
        <f>SUM(CH18:CH20)</f>
        <v>13953314376</v>
      </c>
      <c r="CI17" s="84">
        <f t="shared" si="28"/>
        <v>99.760643160531473</v>
      </c>
      <c r="CJ17" s="85">
        <f>SUM(CJ18:CJ20)</f>
        <v>13069724967</v>
      </c>
      <c r="CK17" s="84">
        <f t="shared" si="29"/>
        <v>93.7</v>
      </c>
      <c r="CL17" s="84">
        <f t="shared" si="30"/>
        <v>100.04470836435648</v>
      </c>
      <c r="CM17" s="29">
        <v>2</v>
      </c>
      <c r="CN17" s="165" t="s">
        <v>4</v>
      </c>
      <c r="CO17" s="166"/>
      <c r="CP17" s="85">
        <f>SUM(CP18:CP20)</f>
        <v>13054700</v>
      </c>
      <c r="CQ17" s="84">
        <f t="shared" si="31"/>
        <v>100.97236573054509</v>
      </c>
      <c r="CR17" s="85">
        <f>SUM(CR18:CR20)</f>
        <v>13986792721</v>
      </c>
      <c r="CS17" s="84">
        <f t="shared" si="32"/>
        <v>100.10707756846327</v>
      </c>
      <c r="CT17" s="85">
        <f>SUM(CT18:CT20)</f>
        <v>13063884318</v>
      </c>
      <c r="CU17" s="84">
        <f t="shared" si="33"/>
        <v>93.4</v>
      </c>
      <c r="CV17" s="84">
        <f t="shared" si="34"/>
        <v>101.0588901552165</v>
      </c>
      <c r="CW17" s="29">
        <v>2</v>
      </c>
      <c r="CX17" s="165" t="s">
        <v>4</v>
      </c>
      <c r="CY17" s="166"/>
      <c r="CZ17" s="85">
        <f>SUM(CZ18:CZ20)</f>
        <v>12928983</v>
      </c>
      <c r="DA17" s="84">
        <f t="shared" si="35"/>
        <v>93.969359944913492</v>
      </c>
      <c r="DB17" s="85">
        <f>SUM(DB18:DB20)</f>
        <v>13971832023</v>
      </c>
      <c r="DC17" s="84">
        <f t="shared" si="36"/>
        <v>93.567420242198722</v>
      </c>
      <c r="DD17" s="85">
        <f>SUM(DD18:DD20)</f>
        <v>12927001571</v>
      </c>
      <c r="DE17" s="84">
        <f t="shared" si="37"/>
        <v>92.5</v>
      </c>
      <c r="DF17" s="84">
        <f t="shared" si="38"/>
        <v>94.000597326421342</v>
      </c>
      <c r="DG17" s="29">
        <v>2</v>
      </c>
      <c r="DH17" s="165" t="s">
        <v>4</v>
      </c>
      <c r="DI17" s="166"/>
      <c r="DJ17" s="85">
        <f>SUM(DJ18:DJ20)</f>
        <v>13758722</v>
      </c>
      <c r="DK17" s="10">
        <v>98.9</v>
      </c>
      <c r="DL17" s="85">
        <f>SUM(DL18:DL20)</f>
        <v>14932368539</v>
      </c>
      <c r="DM17" s="10">
        <v>98.2</v>
      </c>
      <c r="DN17" s="85">
        <f>SUM(DN18:DN20)</f>
        <v>13752041943</v>
      </c>
      <c r="DO17" s="84">
        <f t="shared" si="39"/>
        <v>92.1</v>
      </c>
      <c r="DP17" s="10">
        <v>100.7</v>
      </c>
    </row>
    <row r="18" spans="1:120" ht="26.25" customHeight="1" x14ac:dyDescent="0.15">
      <c r="A18" s="38"/>
      <c r="B18" s="161" t="s">
        <v>43</v>
      </c>
      <c r="C18" s="162"/>
      <c r="D18" s="40">
        <v>13574463</v>
      </c>
      <c r="E18" s="39">
        <f t="shared" si="40"/>
        <v>104.87944760533172</v>
      </c>
      <c r="F18" s="40">
        <v>13678389600</v>
      </c>
      <c r="G18" s="39">
        <f t="shared" si="0"/>
        <v>103.99302690278782</v>
      </c>
      <c r="H18" s="40">
        <v>13540470492</v>
      </c>
      <c r="I18" s="39">
        <f t="shared" si="41"/>
        <v>99</v>
      </c>
      <c r="J18" s="39">
        <f t="shared" si="42"/>
        <v>103.90014444306215</v>
      </c>
      <c r="K18" s="38"/>
      <c r="L18" s="161" t="s">
        <v>43</v>
      </c>
      <c r="M18" s="162"/>
      <c r="N18" s="40">
        <v>12942920</v>
      </c>
      <c r="O18" s="39">
        <f t="shared" si="1"/>
        <v>97.21212119391312</v>
      </c>
      <c r="P18" s="40">
        <v>13153179600</v>
      </c>
      <c r="Q18" s="39">
        <f t="shared" si="2"/>
        <v>95.863229782489128</v>
      </c>
      <c r="R18" s="40">
        <v>13032196023</v>
      </c>
      <c r="S18" s="39">
        <f t="shared" si="3"/>
        <v>99.1</v>
      </c>
      <c r="T18" s="39">
        <f t="shared" si="43"/>
        <v>96.505507714784613</v>
      </c>
      <c r="U18" s="38"/>
      <c r="V18" s="161" t="s">
        <v>43</v>
      </c>
      <c r="W18" s="162"/>
      <c r="X18" s="40">
        <v>13314101</v>
      </c>
      <c r="Y18" s="39">
        <f t="shared" si="4"/>
        <v>101.2582115763405</v>
      </c>
      <c r="Z18" s="40">
        <v>13720776600</v>
      </c>
      <c r="AA18" s="39">
        <f t="shared" si="5"/>
        <v>101.66570872659571</v>
      </c>
      <c r="AB18" s="40">
        <v>13504095602</v>
      </c>
      <c r="AC18" s="39">
        <f t="shared" si="6"/>
        <v>98.4</v>
      </c>
      <c r="AD18" s="39">
        <f t="shared" si="44"/>
        <v>101.13228350645642</v>
      </c>
      <c r="AE18" s="38"/>
      <c r="AF18" s="161" t="s">
        <v>43</v>
      </c>
      <c r="AG18" s="162"/>
      <c r="AH18" s="40">
        <v>13148663</v>
      </c>
      <c r="AI18" s="39">
        <f t="shared" si="7"/>
        <v>101.2524156739584</v>
      </c>
      <c r="AJ18" s="40">
        <v>13495973000</v>
      </c>
      <c r="AK18" s="39">
        <f t="shared" si="8"/>
        <v>101.45982760906355</v>
      </c>
      <c r="AL18" s="40">
        <v>13352902885</v>
      </c>
      <c r="AM18" s="39">
        <f t="shared" si="9"/>
        <v>98.9</v>
      </c>
      <c r="AN18" s="39">
        <f t="shared" si="10"/>
        <v>101.51578000738162</v>
      </c>
      <c r="AO18" s="38"/>
      <c r="AP18" s="161" t="s">
        <v>43</v>
      </c>
      <c r="AQ18" s="162"/>
      <c r="AR18" s="40">
        <v>12986024</v>
      </c>
      <c r="AS18" s="39">
        <f t="shared" si="11"/>
        <v>98.305984950567009</v>
      </c>
      <c r="AT18" s="40">
        <v>13301789800</v>
      </c>
      <c r="AU18" s="39">
        <f t="shared" si="12"/>
        <v>98.805136441895641</v>
      </c>
      <c r="AV18" s="40">
        <v>13153524392</v>
      </c>
      <c r="AW18" s="39">
        <f t="shared" si="13"/>
        <v>98.9</v>
      </c>
      <c r="AX18" s="39">
        <f t="shared" si="14"/>
        <v>98.800719223705343</v>
      </c>
      <c r="AY18" s="38"/>
      <c r="AZ18" s="161" t="s">
        <v>43</v>
      </c>
      <c r="BA18" s="162"/>
      <c r="BB18" s="40">
        <v>13209800</v>
      </c>
      <c r="BC18" s="39">
        <f t="shared" si="15"/>
        <v>100.988648734603</v>
      </c>
      <c r="BD18" s="40">
        <v>13462650100</v>
      </c>
      <c r="BE18" s="39">
        <f t="shared" si="16"/>
        <v>100.61226580070459</v>
      </c>
      <c r="BF18" s="40">
        <v>13313186883</v>
      </c>
      <c r="BG18" s="39">
        <f t="shared" si="17"/>
        <v>98.9</v>
      </c>
      <c r="BH18" s="39">
        <f t="shared" si="18"/>
        <v>100.70250903341132</v>
      </c>
      <c r="BI18" s="38"/>
      <c r="BJ18" s="161" t="s">
        <v>43</v>
      </c>
      <c r="BK18" s="162"/>
      <c r="BL18" s="40">
        <v>13080480</v>
      </c>
      <c r="BM18" s="39">
        <f t="shared" si="19"/>
        <v>104.04454342984411</v>
      </c>
      <c r="BN18" s="40">
        <v>13380724500</v>
      </c>
      <c r="BO18" s="39">
        <f t="shared" si="20"/>
        <v>103.78065162917842</v>
      </c>
      <c r="BP18" s="40">
        <v>13220312990</v>
      </c>
      <c r="BQ18" s="39">
        <f t="shared" si="21"/>
        <v>98.8</v>
      </c>
      <c r="BR18" s="39">
        <f t="shared" si="22"/>
        <v>103.94791884635161</v>
      </c>
      <c r="BS18" s="38"/>
      <c r="BT18" s="161" t="s">
        <v>43</v>
      </c>
      <c r="BU18" s="162"/>
      <c r="BV18" s="40">
        <v>12572000</v>
      </c>
      <c r="BW18" s="87">
        <f t="shared" si="23"/>
        <v>97.291440953412788</v>
      </c>
      <c r="BX18" s="40">
        <v>12893274700</v>
      </c>
      <c r="BY18" s="87">
        <f t="shared" si="24"/>
        <v>98.132572294015063</v>
      </c>
      <c r="BZ18" s="40">
        <v>12718208442</v>
      </c>
      <c r="CA18" s="87">
        <f t="shared" si="25"/>
        <v>98.6</v>
      </c>
      <c r="CB18" s="87">
        <f t="shared" si="26"/>
        <v>98.293164187128141</v>
      </c>
      <c r="CC18" s="38"/>
      <c r="CD18" s="161" t="s">
        <v>43</v>
      </c>
      <c r="CE18" s="162"/>
      <c r="CF18" s="40">
        <v>12922000</v>
      </c>
      <c r="CG18" s="87">
        <f t="shared" si="27"/>
        <v>99.976789168278529</v>
      </c>
      <c r="CH18" s="40">
        <v>13138629100</v>
      </c>
      <c r="CI18" s="87">
        <f t="shared" si="28"/>
        <v>100.25479431021689</v>
      </c>
      <c r="CJ18" s="40">
        <v>12939056899</v>
      </c>
      <c r="CK18" s="87">
        <f t="shared" si="29"/>
        <v>98.5</v>
      </c>
      <c r="CL18" s="87">
        <f t="shared" si="30"/>
        <v>100.41402053643276</v>
      </c>
      <c r="CM18" s="38"/>
      <c r="CN18" s="161" t="s">
        <v>43</v>
      </c>
      <c r="CO18" s="162"/>
      <c r="CP18" s="40">
        <v>12925000</v>
      </c>
      <c r="CQ18" s="87">
        <f t="shared" si="31"/>
        <v>101.06341387129565</v>
      </c>
      <c r="CR18" s="40">
        <v>13105237700</v>
      </c>
      <c r="CS18" s="87">
        <f t="shared" si="32"/>
        <v>100.45764314607639</v>
      </c>
      <c r="CT18" s="40">
        <v>12885707424</v>
      </c>
      <c r="CU18" s="87">
        <f t="shared" si="33"/>
        <v>98.3</v>
      </c>
      <c r="CV18" s="87">
        <f t="shared" si="34"/>
        <v>100.72156637039041</v>
      </c>
      <c r="CW18" s="38"/>
      <c r="CX18" s="161" t="s">
        <v>43</v>
      </c>
      <c r="CY18" s="162"/>
      <c r="CZ18" s="40">
        <v>12789000</v>
      </c>
      <c r="DA18" s="87">
        <f t="shared" si="35"/>
        <v>93.951262149145592</v>
      </c>
      <c r="DB18" s="40">
        <v>13045535700</v>
      </c>
      <c r="DC18" s="87">
        <f t="shared" si="36"/>
        <v>94.072396643415502</v>
      </c>
      <c r="DD18" s="40">
        <v>12793394591</v>
      </c>
      <c r="DE18" s="87">
        <f t="shared" si="37"/>
        <v>98.1</v>
      </c>
      <c r="DF18" s="87">
        <f t="shared" si="38"/>
        <v>94.101758232442904</v>
      </c>
      <c r="DG18" s="38"/>
      <c r="DH18" s="161" t="s">
        <v>42</v>
      </c>
      <c r="DI18" s="162"/>
      <c r="DJ18" s="40">
        <v>13612377</v>
      </c>
      <c r="DK18" s="88">
        <v>98.8</v>
      </c>
      <c r="DL18" s="40">
        <v>13867549000</v>
      </c>
      <c r="DM18" s="88">
        <v>98.6</v>
      </c>
      <c r="DN18" s="40">
        <v>13595276891</v>
      </c>
      <c r="DO18" s="87">
        <f t="shared" si="39"/>
        <v>98</v>
      </c>
      <c r="DP18" s="88">
        <v>99.9</v>
      </c>
    </row>
    <row r="19" spans="1:120" ht="26.25" customHeight="1" x14ac:dyDescent="0.15">
      <c r="A19" s="37"/>
      <c r="B19" s="167" t="s">
        <v>41</v>
      </c>
      <c r="C19" s="168"/>
      <c r="D19" s="36">
        <v>116024</v>
      </c>
      <c r="E19" s="35">
        <f t="shared" si="40"/>
        <v>53.467281105990786</v>
      </c>
      <c r="F19" s="36">
        <v>581043833</v>
      </c>
      <c r="G19" s="35">
        <f t="shared" si="0"/>
        <v>82.383579342509336</v>
      </c>
      <c r="H19" s="36">
        <v>103254820</v>
      </c>
      <c r="I19" s="35">
        <f t="shared" si="41"/>
        <v>17.8</v>
      </c>
      <c r="J19" s="35">
        <f t="shared" si="42"/>
        <v>59.713324765820616</v>
      </c>
      <c r="K19" s="37"/>
      <c r="L19" s="167" t="s">
        <v>41</v>
      </c>
      <c r="M19" s="168"/>
      <c r="N19" s="36">
        <v>217000</v>
      </c>
      <c r="O19" s="35">
        <f t="shared" si="1"/>
        <v>180.68577328515045</v>
      </c>
      <c r="P19" s="36">
        <v>705290833</v>
      </c>
      <c r="Q19" s="35">
        <f t="shared" si="2"/>
        <v>109.14189382993527</v>
      </c>
      <c r="R19" s="36">
        <v>172917553</v>
      </c>
      <c r="S19" s="35">
        <f t="shared" si="3"/>
        <v>24.5</v>
      </c>
      <c r="T19" s="35">
        <f t="shared" si="43"/>
        <v>142.65554211589114</v>
      </c>
      <c r="U19" s="37"/>
      <c r="V19" s="167" t="s">
        <v>41</v>
      </c>
      <c r="W19" s="168"/>
      <c r="X19" s="36">
        <v>120098</v>
      </c>
      <c r="Y19" s="35">
        <f t="shared" si="4"/>
        <v>100.41806719175905</v>
      </c>
      <c r="Z19" s="36">
        <v>646214582</v>
      </c>
      <c r="AA19" s="35">
        <f t="shared" si="5"/>
        <v>96.60016153239475</v>
      </c>
      <c r="AB19" s="36">
        <v>121213344</v>
      </c>
      <c r="AC19" s="35">
        <f t="shared" si="6"/>
        <v>18.8</v>
      </c>
      <c r="AD19" s="35">
        <f t="shared" si="44"/>
        <v>91.599444962426446</v>
      </c>
      <c r="AE19" s="37"/>
      <c r="AF19" s="167" t="s">
        <v>41</v>
      </c>
      <c r="AG19" s="168"/>
      <c r="AH19" s="36">
        <v>119598</v>
      </c>
      <c r="AI19" s="35">
        <f t="shared" si="7"/>
        <v>78.168627450980381</v>
      </c>
      <c r="AJ19" s="36">
        <v>668958076</v>
      </c>
      <c r="AK19" s="35">
        <f t="shared" si="8"/>
        <v>96.839155292560591</v>
      </c>
      <c r="AL19" s="36">
        <v>132329780</v>
      </c>
      <c r="AM19" s="35">
        <f t="shared" si="9"/>
        <v>19.8</v>
      </c>
      <c r="AN19" s="35">
        <f t="shared" si="10"/>
        <v>116.87239174002183</v>
      </c>
      <c r="AO19" s="37"/>
      <c r="AP19" s="167" t="s">
        <v>41</v>
      </c>
      <c r="AQ19" s="168"/>
      <c r="AR19" s="36">
        <v>153000</v>
      </c>
      <c r="AS19" s="35">
        <f t="shared" si="11"/>
        <v>123.93681652490886</v>
      </c>
      <c r="AT19" s="36">
        <v>690792969</v>
      </c>
      <c r="AU19" s="35">
        <f t="shared" si="12"/>
        <v>98.552106168040353</v>
      </c>
      <c r="AV19" s="36">
        <v>113225868</v>
      </c>
      <c r="AW19" s="35">
        <f t="shared" si="13"/>
        <v>16.399999999999999</v>
      </c>
      <c r="AX19" s="35">
        <f t="shared" si="14"/>
        <v>114.95240484069724</v>
      </c>
      <c r="AY19" s="37"/>
      <c r="AZ19" s="167" t="s">
        <v>41</v>
      </c>
      <c r="BA19" s="168"/>
      <c r="BB19" s="36">
        <v>123450</v>
      </c>
      <c r="BC19" s="35">
        <f t="shared" si="15"/>
        <v>115.91549295774648</v>
      </c>
      <c r="BD19" s="36">
        <v>700941863</v>
      </c>
      <c r="BE19" s="35">
        <f t="shared" si="16"/>
        <v>97.670095633977184</v>
      </c>
      <c r="BF19" s="36">
        <v>98498042</v>
      </c>
      <c r="BG19" s="35">
        <f t="shared" si="17"/>
        <v>14.1</v>
      </c>
      <c r="BH19" s="35">
        <f t="shared" si="18"/>
        <v>91.135049932359792</v>
      </c>
      <c r="BI19" s="37"/>
      <c r="BJ19" s="167" t="s">
        <v>41</v>
      </c>
      <c r="BK19" s="168"/>
      <c r="BL19" s="36">
        <v>106500</v>
      </c>
      <c r="BM19" s="35">
        <f t="shared" si="19"/>
        <v>101.23574144486692</v>
      </c>
      <c r="BN19" s="36">
        <v>717662718</v>
      </c>
      <c r="BO19" s="35">
        <f t="shared" si="20"/>
        <v>92.614158403401447</v>
      </c>
      <c r="BP19" s="36">
        <v>108079210</v>
      </c>
      <c r="BQ19" s="35">
        <f t="shared" si="21"/>
        <v>15.1</v>
      </c>
      <c r="BR19" s="35">
        <f t="shared" si="22"/>
        <v>87.732502877323242</v>
      </c>
      <c r="BS19" s="37"/>
      <c r="BT19" s="167" t="s">
        <v>41</v>
      </c>
      <c r="BU19" s="168"/>
      <c r="BV19" s="36">
        <v>105200</v>
      </c>
      <c r="BW19" s="96">
        <f t="shared" si="23"/>
        <v>97.860465116279073</v>
      </c>
      <c r="BX19" s="36">
        <v>774895254</v>
      </c>
      <c r="BY19" s="96">
        <f t="shared" si="24"/>
        <v>96.483573432186247</v>
      </c>
      <c r="BZ19" s="36">
        <v>123191755</v>
      </c>
      <c r="CA19" s="96">
        <f t="shared" si="25"/>
        <v>15.9</v>
      </c>
      <c r="CB19" s="96">
        <f t="shared" si="26"/>
        <v>103.41839735618021</v>
      </c>
      <c r="CC19" s="37"/>
      <c r="CD19" s="167" t="s">
        <v>41</v>
      </c>
      <c r="CE19" s="168"/>
      <c r="CF19" s="36">
        <v>107500</v>
      </c>
      <c r="CG19" s="96">
        <f t="shared" si="27"/>
        <v>91.024555461473327</v>
      </c>
      <c r="CH19" s="36">
        <v>803136976</v>
      </c>
      <c r="CI19" s="96">
        <f t="shared" si="28"/>
        <v>92.326064492786571</v>
      </c>
      <c r="CJ19" s="36">
        <v>119119768</v>
      </c>
      <c r="CK19" s="96">
        <f t="shared" si="29"/>
        <v>14.8</v>
      </c>
      <c r="CL19" s="96">
        <f t="shared" si="30"/>
        <v>71.537477549757838</v>
      </c>
      <c r="CM19" s="37"/>
      <c r="CN19" s="167" t="s">
        <v>41</v>
      </c>
      <c r="CO19" s="168"/>
      <c r="CP19" s="36">
        <v>118100</v>
      </c>
      <c r="CQ19" s="96">
        <f t="shared" si="31"/>
        <v>93.507521773555027</v>
      </c>
      <c r="CR19" s="36">
        <v>869891921</v>
      </c>
      <c r="CS19" s="96">
        <f t="shared" si="32"/>
        <v>95.146217890736679</v>
      </c>
      <c r="CT19" s="36">
        <v>166513794</v>
      </c>
      <c r="CU19" s="96">
        <f t="shared" si="33"/>
        <v>19.100000000000001</v>
      </c>
      <c r="CV19" s="96">
        <f t="shared" si="34"/>
        <v>136.95913560200029</v>
      </c>
      <c r="CW19" s="37"/>
      <c r="CX19" s="167" t="s">
        <v>41</v>
      </c>
      <c r="CY19" s="168"/>
      <c r="CZ19" s="36">
        <v>126300</v>
      </c>
      <c r="DA19" s="96">
        <f t="shared" si="35"/>
        <v>95.432392610223289</v>
      </c>
      <c r="DB19" s="36">
        <v>914268523</v>
      </c>
      <c r="DC19" s="96">
        <f t="shared" si="36"/>
        <v>87.023726805635278</v>
      </c>
      <c r="DD19" s="36">
        <v>121579180</v>
      </c>
      <c r="DE19" s="96">
        <f t="shared" si="37"/>
        <v>13.3</v>
      </c>
      <c r="DF19" s="96">
        <f t="shared" si="38"/>
        <v>85.293373018006605</v>
      </c>
      <c r="DG19" s="37"/>
      <c r="DH19" s="167" t="s">
        <v>40</v>
      </c>
      <c r="DI19" s="168"/>
      <c r="DJ19" s="36">
        <v>132345</v>
      </c>
      <c r="DK19" s="97">
        <v>103.7</v>
      </c>
      <c r="DL19" s="36">
        <v>1050596839</v>
      </c>
      <c r="DM19" s="97">
        <v>92.5</v>
      </c>
      <c r="DN19" s="36">
        <v>142542352</v>
      </c>
      <c r="DO19" s="96">
        <f t="shared" si="39"/>
        <v>13.6</v>
      </c>
      <c r="DP19" s="97">
        <v>133.30000000000001</v>
      </c>
    </row>
    <row r="20" spans="1:120" ht="26.25" customHeight="1" x14ac:dyDescent="0.15">
      <c r="A20" s="31"/>
      <c r="B20" s="163" t="s">
        <v>45</v>
      </c>
      <c r="C20" s="164"/>
      <c r="D20" s="25">
        <v>8684</v>
      </c>
      <c r="E20" s="28">
        <f t="shared" si="40"/>
        <v>93.316140124650758</v>
      </c>
      <c r="F20" s="25">
        <v>8684600</v>
      </c>
      <c r="G20" s="28">
        <f t="shared" si="0"/>
        <v>93.322587577906717</v>
      </c>
      <c r="H20" s="25">
        <v>8684600</v>
      </c>
      <c r="I20" s="28">
        <f t="shared" si="41"/>
        <v>100</v>
      </c>
      <c r="J20" s="28">
        <f t="shared" si="42"/>
        <v>93.322587577906717</v>
      </c>
      <c r="K20" s="31"/>
      <c r="L20" s="163" t="s">
        <v>45</v>
      </c>
      <c r="M20" s="164"/>
      <c r="N20" s="25">
        <v>9306</v>
      </c>
      <c r="O20" s="28">
        <f t="shared" si="1"/>
        <v>93.321299638989174</v>
      </c>
      <c r="P20" s="25">
        <v>9306000</v>
      </c>
      <c r="Q20" s="28">
        <f t="shared" si="2"/>
        <v>93.319428009867437</v>
      </c>
      <c r="R20" s="25">
        <v>9306000</v>
      </c>
      <c r="S20" s="28">
        <f t="shared" si="3"/>
        <v>100</v>
      </c>
      <c r="T20" s="28">
        <f t="shared" si="43"/>
        <v>93.319428009867437</v>
      </c>
      <c r="U20" s="31"/>
      <c r="V20" s="163" t="s">
        <v>45</v>
      </c>
      <c r="W20" s="164"/>
      <c r="X20" s="25">
        <v>9972</v>
      </c>
      <c r="Y20" s="28">
        <f t="shared" si="4"/>
        <v>97.947156467930469</v>
      </c>
      <c r="Z20" s="25">
        <v>9972200</v>
      </c>
      <c r="AA20" s="28">
        <f t="shared" si="5"/>
        <v>97.951045104510442</v>
      </c>
      <c r="AB20" s="25">
        <v>9972200</v>
      </c>
      <c r="AC20" s="28">
        <f t="shared" si="6"/>
        <v>100</v>
      </c>
      <c r="AD20" s="28">
        <f t="shared" si="44"/>
        <v>97.951045104510442</v>
      </c>
      <c r="AE20" s="31"/>
      <c r="AF20" s="163" t="s">
        <v>45</v>
      </c>
      <c r="AG20" s="164"/>
      <c r="AH20" s="25">
        <v>10181</v>
      </c>
      <c r="AI20" s="28">
        <f t="shared" si="7"/>
        <v>101.06214016279532</v>
      </c>
      <c r="AJ20" s="25">
        <v>10180800</v>
      </c>
      <c r="AK20" s="28">
        <f t="shared" si="8"/>
        <v>101.05513921286415</v>
      </c>
      <c r="AL20" s="25">
        <v>10180800</v>
      </c>
      <c r="AM20" s="28">
        <f t="shared" si="9"/>
        <v>100</v>
      </c>
      <c r="AN20" s="28">
        <f t="shared" si="10"/>
        <v>101.05513921286415</v>
      </c>
      <c r="AO20" s="31"/>
      <c r="AP20" s="163" t="s">
        <v>45</v>
      </c>
      <c r="AQ20" s="164"/>
      <c r="AR20" s="25">
        <v>10074</v>
      </c>
      <c r="AS20" s="28">
        <f t="shared" si="11"/>
        <v>99.457004640142159</v>
      </c>
      <c r="AT20" s="25">
        <v>10074500</v>
      </c>
      <c r="AU20" s="28">
        <f t="shared" si="12"/>
        <v>99.458995192165304</v>
      </c>
      <c r="AV20" s="25">
        <v>10074500</v>
      </c>
      <c r="AW20" s="28">
        <f t="shared" si="13"/>
        <v>100</v>
      </c>
      <c r="AX20" s="28">
        <f t="shared" si="14"/>
        <v>99.458995192165304</v>
      </c>
      <c r="AY20" s="31"/>
      <c r="AZ20" s="163" t="s">
        <v>45</v>
      </c>
      <c r="BA20" s="164"/>
      <c r="BB20" s="25">
        <v>10129</v>
      </c>
      <c r="BC20" s="28">
        <f t="shared" si="15"/>
        <v>91.931385006353239</v>
      </c>
      <c r="BD20" s="25">
        <v>10129300</v>
      </c>
      <c r="BE20" s="28">
        <f t="shared" si="16"/>
        <v>91.931604694009067</v>
      </c>
      <c r="BF20" s="25">
        <v>10129300</v>
      </c>
      <c r="BG20" s="28">
        <f t="shared" si="17"/>
        <v>100</v>
      </c>
      <c r="BH20" s="28">
        <f t="shared" si="18"/>
        <v>91.931604694009067</v>
      </c>
      <c r="BI20" s="31"/>
      <c r="BJ20" s="163" t="s">
        <v>45</v>
      </c>
      <c r="BK20" s="164"/>
      <c r="BL20" s="25">
        <v>11018</v>
      </c>
      <c r="BM20" s="28">
        <f t="shared" si="19"/>
        <v>98.234664764621968</v>
      </c>
      <c r="BN20" s="25">
        <v>11018300</v>
      </c>
      <c r="BO20" s="28">
        <f t="shared" si="20"/>
        <v>98.234711981669534</v>
      </c>
      <c r="BP20" s="25">
        <v>11018300</v>
      </c>
      <c r="BQ20" s="28">
        <f t="shared" si="21"/>
        <v>100</v>
      </c>
      <c r="BR20" s="28">
        <f t="shared" si="22"/>
        <v>98.234711981669534</v>
      </c>
      <c r="BS20" s="31"/>
      <c r="BT20" s="163" t="s">
        <v>45</v>
      </c>
      <c r="BU20" s="164"/>
      <c r="BV20" s="25">
        <v>11216</v>
      </c>
      <c r="BW20" s="84">
        <f t="shared" si="23"/>
        <v>97.116633474759723</v>
      </c>
      <c r="BX20" s="25">
        <v>11216300</v>
      </c>
      <c r="BY20" s="84">
        <f t="shared" si="24"/>
        <v>97.125117982733386</v>
      </c>
      <c r="BZ20" s="25">
        <v>11216300</v>
      </c>
      <c r="CA20" s="84">
        <f t="shared" si="25"/>
        <v>100</v>
      </c>
      <c r="CB20" s="84">
        <f t="shared" si="26"/>
        <v>97.125117982733386</v>
      </c>
      <c r="CC20" s="31"/>
      <c r="CD20" s="163" t="s">
        <v>45</v>
      </c>
      <c r="CE20" s="164"/>
      <c r="CF20" s="25">
        <v>11549</v>
      </c>
      <c r="CG20" s="84">
        <f t="shared" si="27"/>
        <v>99.560344827586206</v>
      </c>
      <c r="CH20" s="25">
        <v>11548300</v>
      </c>
      <c r="CI20" s="84">
        <f t="shared" si="28"/>
        <v>99.015699085148896</v>
      </c>
      <c r="CJ20" s="25">
        <v>11548300</v>
      </c>
      <c r="CK20" s="84">
        <f t="shared" si="29"/>
        <v>100</v>
      </c>
      <c r="CL20" s="84">
        <f t="shared" si="30"/>
        <v>99.015699085148896</v>
      </c>
      <c r="CM20" s="31"/>
      <c r="CN20" s="163" t="s">
        <v>45</v>
      </c>
      <c r="CO20" s="164"/>
      <c r="CP20" s="25">
        <v>11600</v>
      </c>
      <c r="CQ20" s="84">
        <f t="shared" si="31"/>
        <v>84.776730249214353</v>
      </c>
      <c r="CR20" s="25">
        <v>11663100</v>
      </c>
      <c r="CS20" s="84">
        <f t="shared" si="32"/>
        <v>96.967857796105676</v>
      </c>
      <c r="CT20" s="25">
        <v>11663100</v>
      </c>
      <c r="CU20" s="84">
        <f t="shared" si="33"/>
        <v>100</v>
      </c>
      <c r="CV20" s="84">
        <f t="shared" si="34"/>
        <v>96.967857796105676</v>
      </c>
      <c r="CW20" s="31"/>
      <c r="CX20" s="163" t="s">
        <v>45</v>
      </c>
      <c r="CY20" s="164"/>
      <c r="CZ20" s="25">
        <v>13683</v>
      </c>
      <c r="DA20" s="84">
        <f t="shared" si="35"/>
        <v>97.73571428571428</v>
      </c>
      <c r="DB20" s="25">
        <v>12027800</v>
      </c>
      <c r="DC20" s="84">
        <f t="shared" si="36"/>
        <v>84.567627806253384</v>
      </c>
      <c r="DD20" s="25">
        <v>12027800</v>
      </c>
      <c r="DE20" s="84">
        <f t="shared" si="37"/>
        <v>100</v>
      </c>
      <c r="DF20" s="84">
        <f t="shared" si="38"/>
        <v>84.567627806253384</v>
      </c>
      <c r="DG20" s="31"/>
      <c r="DH20" s="163" t="s">
        <v>44</v>
      </c>
      <c r="DI20" s="164"/>
      <c r="DJ20" s="25">
        <v>14000</v>
      </c>
      <c r="DK20" s="10">
        <v>96.8</v>
      </c>
      <c r="DL20" s="25">
        <v>14222700</v>
      </c>
      <c r="DM20" s="10">
        <v>98.3</v>
      </c>
      <c r="DN20" s="25">
        <v>14222700</v>
      </c>
      <c r="DO20" s="84">
        <f t="shared" si="39"/>
        <v>100</v>
      </c>
      <c r="DP20" s="10">
        <v>100</v>
      </c>
    </row>
    <row r="21" spans="1:120" ht="26.25" customHeight="1" x14ac:dyDescent="0.15">
      <c r="A21" s="59">
        <v>3</v>
      </c>
      <c r="B21" s="201" t="s">
        <v>5</v>
      </c>
      <c r="C21" s="202"/>
      <c r="D21" s="50">
        <f>SUM(D22:D23)</f>
        <v>560025</v>
      </c>
      <c r="E21" s="39">
        <f t="shared" si="40"/>
        <v>105.21841240018787</v>
      </c>
      <c r="F21" s="50">
        <f>SUM(F22:F23)</f>
        <v>600802318</v>
      </c>
      <c r="G21" s="39">
        <f t="shared" si="0"/>
        <v>105.8905311014976</v>
      </c>
      <c r="H21" s="50">
        <f>SUM(H22:H23)</f>
        <v>570266359</v>
      </c>
      <c r="I21" s="39">
        <f t="shared" si="41"/>
        <v>94.9</v>
      </c>
      <c r="J21" s="70">
        <f t="shared" si="42"/>
        <v>106.16503772220884</v>
      </c>
      <c r="K21" s="59">
        <v>3</v>
      </c>
      <c r="L21" s="201" t="s">
        <v>5</v>
      </c>
      <c r="M21" s="202"/>
      <c r="N21" s="50">
        <f>SUM(N22:N23)</f>
        <v>532250</v>
      </c>
      <c r="O21" s="125">
        <f t="shared" si="1"/>
        <v>100.9263034141439</v>
      </c>
      <c r="P21" s="50">
        <f>SUM(P22:P23)</f>
        <v>567380588</v>
      </c>
      <c r="Q21" s="70">
        <f t="shared" si="2"/>
        <v>104.07333089762103</v>
      </c>
      <c r="R21" s="50">
        <f>SUM(R22:R23)</f>
        <v>537150809</v>
      </c>
      <c r="S21" s="39">
        <f t="shared" si="3"/>
        <v>94.7</v>
      </c>
      <c r="T21" s="39">
        <f t="shared" si="43"/>
        <v>104.13936515098445</v>
      </c>
      <c r="U21" s="59">
        <v>3</v>
      </c>
      <c r="V21" s="201" t="s">
        <v>5</v>
      </c>
      <c r="W21" s="202"/>
      <c r="X21" s="50">
        <f>SUM(X22:X23)</f>
        <v>527365</v>
      </c>
      <c r="Y21" s="39">
        <f t="shared" si="4"/>
        <v>106.46805039902934</v>
      </c>
      <c r="Z21" s="50">
        <f>SUM(Z22:Z23)</f>
        <v>545173853</v>
      </c>
      <c r="AA21" s="39">
        <f t="shared" si="5"/>
        <v>105.04124348793738</v>
      </c>
      <c r="AB21" s="50">
        <f>SUM(AB22:AB23)</f>
        <v>515799965</v>
      </c>
      <c r="AC21" s="39">
        <f t="shared" si="6"/>
        <v>94.6</v>
      </c>
      <c r="AD21" s="39">
        <f t="shared" si="44"/>
        <v>105.32835067986699</v>
      </c>
      <c r="AE21" s="59">
        <v>3</v>
      </c>
      <c r="AF21" s="165" t="s">
        <v>5</v>
      </c>
      <c r="AG21" s="166"/>
      <c r="AH21" s="14">
        <f>SUM(AH23:AH25)</f>
        <v>495327</v>
      </c>
      <c r="AI21" s="28">
        <f t="shared" si="7"/>
        <v>110.77572325693737</v>
      </c>
      <c r="AJ21" s="14">
        <f>SUM(AJ23:AJ25)</f>
        <v>519009329</v>
      </c>
      <c r="AK21" s="28">
        <f t="shared" si="8"/>
        <v>104.00529787452601</v>
      </c>
      <c r="AL21" s="14">
        <f>SUM(AL23:AL25)</f>
        <v>489706676</v>
      </c>
      <c r="AM21" s="28">
        <f t="shared" si="9"/>
        <v>94.4</v>
      </c>
      <c r="AN21" s="28">
        <f t="shared" si="10"/>
        <v>104.28539495692586</v>
      </c>
      <c r="AO21" s="29">
        <v>3</v>
      </c>
      <c r="AP21" s="165" t="s">
        <v>5</v>
      </c>
      <c r="AQ21" s="166"/>
      <c r="AR21" s="14">
        <f>SUM(AR22:AR23)</f>
        <v>447144</v>
      </c>
      <c r="AS21" s="28">
        <f t="shared" si="11"/>
        <v>101.1226197476141</v>
      </c>
      <c r="AT21" s="14">
        <f>SUM(AT22:AT23)</f>
        <v>499022011</v>
      </c>
      <c r="AU21" s="28">
        <f t="shared" si="12"/>
        <v>104.43535600675867</v>
      </c>
      <c r="AV21" s="14">
        <f>SUM(AV22:AV23)</f>
        <v>469583182</v>
      </c>
      <c r="AW21" s="28">
        <f t="shared" si="13"/>
        <v>94.1</v>
      </c>
      <c r="AX21" s="28">
        <f t="shared" si="14"/>
        <v>104.45060528357486</v>
      </c>
      <c r="AY21" s="29">
        <v>3</v>
      </c>
      <c r="AZ21" s="165" t="s">
        <v>5</v>
      </c>
      <c r="BA21" s="166"/>
      <c r="BB21" s="14">
        <f>SUM(BB22:BB23)</f>
        <v>442180</v>
      </c>
      <c r="BC21" s="28">
        <f t="shared" si="15"/>
        <v>106.56737280987154</v>
      </c>
      <c r="BD21" s="14">
        <f>SUM(BD22:BD23)</f>
        <v>477828611</v>
      </c>
      <c r="BE21" s="28">
        <f t="shared" si="16"/>
        <v>104.72884446808737</v>
      </c>
      <c r="BF21" s="14">
        <f>SUM(BF22:BF23)</f>
        <v>449574400</v>
      </c>
      <c r="BG21" s="28">
        <f t="shared" si="17"/>
        <v>94.1</v>
      </c>
      <c r="BH21" s="28">
        <f t="shared" si="18"/>
        <v>104.88285020836355</v>
      </c>
      <c r="BI21" s="29">
        <v>3</v>
      </c>
      <c r="BJ21" s="165" t="s">
        <v>5</v>
      </c>
      <c r="BK21" s="166"/>
      <c r="BL21" s="14">
        <f>SUM(BL22:BL23)</f>
        <v>414930</v>
      </c>
      <c r="BM21" s="28">
        <f t="shared" si="19"/>
        <v>112.14324324324325</v>
      </c>
      <c r="BN21" s="14">
        <f>SUM(BN22:BN23)</f>
        <v>456253111</v>
      </c>
      <c r="BO21" s="28">
        <f t="shared" si="20"/>
        <v>114.12440249466513</v>
      </c>
      <c r="BP21" s="14">
        <f>SUM(BP22:BP23)</f>
        <v>428644339</v>
      </c>
      <c r="BQ21" s="28">
        <f t="shared" si="21"/>
        <v>93.9</v>
      </c>
      <c r="BR21" s="28">
        <f t="shared" si="22"/>
        <v>113.94849826709068</v>
      </c>
      <c r="BS21" s="29">
        <v>3</v>
      </c>
      <c r="BT21" s="165" t="s">
        <v>5</v>
      </c>
      <c r="BU21" s="166"/>
      <c r="BV21" s="85">
        <f>SUM(BV22:BV23)</f>
        <v>370000</v>
      </c>
      <c r="BW21" s="84">
        <f t="shared" si="23"/>
        <v>103.63565066382836</v>
      </c>
      <c r="BX21" s="85">
        <f>SUM(BX22:BX23)</f>
        <v>399785761</v>
      </c>
      <c r="BY21" s="84">
        <f t="shared" si="24"/>
        <v>101.47833692860686</v>
      </c>
      <c r="BZ21" s="85">
        <f>SUM(BZ22:BZ23)</f>
        <v>376173750</v>
      </c>
      <c r="CA21" s="84">
        <f t="shared" si="25"/>
        <v>94.1</v>
      </c>
      <c r="CB21" s="84">
        <f t="shared" si="26"/>
        <v>101.6841032968603</v>
      </c>
      <c r="CC21" s="29">
        <v>3</v>
      </c>
      <c r="CD21" s="165" t="s">
        <v>5</v>
      </c>
      <c r="CE21" s="166"/>
      <c r="CF21" s="85">
        <f>SUM(CF22:CF23)</f>
        <v>357020</v>
      </c>
      <c r="CG21" s="84">
        <f t="shared" si="27"/>
        <v>100.73927765237021</v>
      </c>
      <c r="CH21" s="85">
        <f>SUM(CH22:CH23)</f>
        <v>393961680</v>
      </c>
      <c r="CI21" s="84">
        <f t="shared" si="28"/>
        <v>102.92259877116072</v>
      </c>
      <c r="CJ21" s="85">
        <f>SUM(CJ22:CJ23)</f>
        <v>369943519</v>
      </c>
      <c r="CK21" s="84">
        <f t="shared" si="29"/>
        <v>93.9</v>
      </c>
      <c r="CL21" s="84">
        <f t="shared" si="30"/>
        <v>103.64612353863305</v>
      </c>
      <c r="CM21" s="29">
        <v>3</v>
      </c>
      <c r="CN21" s="165" t="s">
        <v>5</v>
      </c>
      <c r="CO21" s="166"/>
      <c r="CP21" s="85">
        <f>SUM(CP22:CP23)</f>
        <v>354400</v>
      </c>
      <c r="CQ21" s="84">
        <f t="shared" si="31"/>
        <v>102.8438769587928</v>
      </c>
      <c r="CR21" s="85">
        <f>SUM(CR22:CR23)</f>
        <v>382774711</v>
      </c>
      <c r="CS21" s="84">
        <f t="shared" si="32"/>
        <v>101.76589314665938</v>
      </c>
      <c r="CT21" s="85">
        <f>SUM(CT22:CT23)</f>
        <v>356929431</v>
      </c>
      <c r="CU21" s="84">
        <f t="shared" si="33"/>
        <v>93.2</v>
      </c>
      <c r="CV21" s="84">
        <f t="shared" si="34"/>
        <v>102.29813075540754</v>
      </c>
      <c r="CW21" s="29">
        <v>3</v>
      </c>
      <c r="CX21" s="165" t="s">
        <v>5</v>
      </c>
      <c r="CY21" s="166"/>
      <c r="CZ21" s="85">
        <f>SUM(CZ22:CZ23)</f>
        <v>344600</v>
      </c>
      <c r="DA21" s="84">
        <f t="shared" si="35"/>
        <v>101.42453496585826</v>
      </c>
      <c r="DB21" s="85">
        <f>SUM(DB22:DB23)</f>
        <v>376132611</v>
      </c>
      <c r="DC21" s="84">
        <f t="shared" si="36"/>
        <v>101.87271176310158</v>
      </c>
      <c r="DD21" s="85">
        <f>SUM(DD22:DD23)</f>
        <v>348911000</v>
      </c>
      <c r="DE21" s="84">
        <f t="shared" si="37"/>
        <v>92.8</v>
      </c>
      <c r="DF21" s="84">
        <f t="shared" si="38"/>
        <v>102.55200993118918</v>
      </c>
      <c r="DG21" s="29">
        <v>3</v>
      </c>
      <c r="DH21" s="165" t="s">
        <v>5</v>
      </c>
      <c r="DI21" s="166"/>
      <c r="DJ21" s="85">
        <f>SUM(DJ22:DJ23)</f>
        <v>339760</v>
      </c>
      <c r="DK21" s="10">
        <v>102</v>
      </c>
      <c r="DL21" s="85">
        <f>SUM(DL22:DL23)</f>
        <v>369218218</v>
      </c>
      <c r="DM21" s="10">
        <v>101.5</v>
      </c>
      <c r="DN21" s="85">
        <f>SUM(DN22:DN23)</f>
        <v>340228339</v>
      </c>
      <c r="DO21" s="84">
        <f t="shared" si="39"/>
        <v>92.1</v>
      </c>
      <c r="DP21" s="10">
        <v>100.2</v>
      </c>
    </row>
    <row r="22" spans="1:120" ht="26.25" customHeight="1" x14ac:dyDescent="0.15">
      <c r="A22" s="71"/>
      <c r="B22" s="197" t="s">
        <v>107</v>
      </c>
      <c r="C22" s="197"/>
      <c r="D22" s="15">
        <v>25000</v>
      </c>
      <c r="E22" s="70">
        <f>D22/N22*100</f>
        <v>208.33333333333334</v>
      </c>
      <c r="F22" s="15">
        <v>30136900</v>
      </c>
      <c r="G22" s="70">
        <f>F22/P22*100</f>
        <v>171.60484688357684</v>
      </c>
      <c r="H22" s="15">
        <v>30136900</v>
      </c>
      <c r="I22" s="70">
        <f>ROUND(H22/F22*100,1)</f>
        <v>100</v>
      </c>
      <c r="J22" s="70">
        <f t="shared" si="42"/>
        <v>171.60484688357684</v>
      </c>
      <c r="K22" s="71"/>
      <c r="L22" s="197" t="s">
        <v>107</v>
      </c>
      <c r="M22" s="197"/>
      <c r="N22" s="15">
        <v>12000</v>
      </c>
      <c r="O22" s="70">
        <f t="shared" si="1"/>
        <v>60</v>
      </c>
      <c r="P22" s="15">
        <v>17561800</v>
      </c>
      <c r="Q22" s="39">
        <f t="shared" si="2"/>
        <v>126.41209285585748</v>
      </c>
      <c r="R22" s="15">
        <v>17561800</v>
      </c>
      <c r="S22" s="70">
        <f>ROUND(R22/P22*100,1)</f>
        <v>100</v>
      </c>
      <c r="T22" s="70">
        <f t="shared" ref="T22:T27" si="45">R22/AB22*100</f>
        <v>126.41209285585748</v>
      </c>
      <c r="U22" s="71"/>
      <c r="V22" s="197" t="s">
        <v>107</v>
      </c>
      <c r="W22" s="197"/>
      <c r="X22" s="15">
        <v>20000</v>
      </c>
      <c r="Y22" s="70">
        <f>X22/AH25*100</f>
        <v>100</v>
      </c>
      <c r="Z22" s="15">
        <v>13892500</v>
      </c>
      <c r="AA22" s="70">
        <f>Z22/AJ25*100</f>
        <v>350.71442997071591</v>
      </c>
      <c r="AB22" s="15">
        <v>13892500</v>
      </c>
      <c r="AC22" s="70">
        <f>ROUND(AB22/Z22*100,1)</f>
        <v>100</v>
      </c>
      <c r="AD22" s="70">
        <f>AB22/AL25*100</f>
        <v>350.71442997071591</v>
      </c>
      <c r="AE22" s="73"/>
      <c r="AF22" s="166" t="s">
        <v>108</v>
      </c>
      <c r="AG22" s="197"/>
      <c r="AH22" s="14">
        <f>SUM(AH23:AH24)</f>
        <v>475327</v>
      </c>
      <c r="AI22" s="70">
        <f>AH22/(AR22+AR23)*100</f>
        <v>106.30289123861665</v>
      </c>
      <c r="AJ22" s="14">
        <f>SUM(AJ23:AJ24)</f>
        <v>515048129</v>
      </c>
      <c r="AK22" s="70">
        <f>AJ22/(AT22+AT23)*100</f>
        <v>103.21150523358378</v>
      </c>
      <c r="AL22" s="14">
        <f>SUM(AL23:AL24)</f>
        <v>485745476</v>
      </c>
      <c r="AM22" s="70">
        <f>ROUND(AL22/AJ22*100,1)</f>
        <v>94.3</v>
      </c>
      <c r="AN22" s="70">
        <f>AL22/(AV22+AV23)*100</f>
        <v>103.44183834079475</v>
      </c>
      <c r="AO22" s="38"/>
      <c r="AP22" s="161" t="s">
        <v>43</v>
      </c>
      <c r="AQ22" s="162"/>
      <c r="AR22" s="40">
        <v>442575</v>
      </c>
      <c r="AS22" s="39">
        <f t="shared" si="11"/>
        <v>101.04452054794521</v>
      </c>
      <c r="AT22" s="40">
        <v>473196400</v>
      </c>
      <c r="AU22" s="39">
        <f t="shared" si="12"/>
        <v>104.38522765726619</v>
      </c>
      <c r="AV22" s="40">
        <v>463844614</v>
      </c>
      <c r="AW22" s="39">
        <f t="shared" si="13"/>
        <v>98</v>
      </c>
      <c r="AX22" s="39">
        <f t="shared" si="14"/>
        <v>104.45988511418656</v>
      </c>
      <c r="AY22" s="38"/>
      <c r="AZ22" s="161" t="s">
        <v>43</v>
      </c>
      <c r="BA22" s="162"/>
      <c r="BB22" s="40">
        <v>438000</v>
      </c>
      <c r="BC22" s="39">
        <f t="shared" si="15"/>
        <v>106.58230928336781</v>
      </c>
      <c r="BD22" s="40">
        <v>453317400</v>
      </c>
      <c r="BE22" s="39">
        <f t="shared" si="16"/>
        <v>104.20023698725073</v>
      </c>
      <c r="BF22" s="40">
        <v>444040900</v>
      </c>
      <c r="BG22" s="39">
        <f t="shared" si="17"/>
        <v>98</v>
      </c>
      <c r="BH22" s="39">
        <f t="shared" si="18"/>
        <v>104.48686475069886</v>
      </c>
      <c r="BI22" s="38"/>
      <c r="BJ22" s="161" t="s">
        <v>43</v>
      </c>
      <c r="BK22" s="162"/>
      <c r="BL22" s="40">
        <v>410950</v>
      </c>
      <c r="BM22" s="39">
        <f t="shared" si="19"/>
        <v>112.18946218946219</v>
      </c>
      <c r="BN22" s="40">
        <v>435044500</v>
      </c>
      <c r="BO22" s="39">
        <f t="shared" si="20"/>
        <v>114.85801832893661</v>
      </c>
      <c r="BP22" s="40">
        <v>424972939</v>
      </c>
      <c r="BQ22" s="39">
        <f t="shared" si="21"/>
        <v>97.7</v>
      </c>
      <c r="BR22" s="39">
        <f t="shared" si="22"/>
        <v>114.16957141506209</v>
      </c>
      <c r="BS22" s="38"/>
      <c r="BT22" s="161" t="s">
        <v>43</v>
      </c>
      <c r="BU22" s="162"/>
      <c r="BV22" s="40">
        <v>366300</v>
      </c>
      <c r="BW22" s="87">
        <f t="shared" si="23"/>
        <v>103.65025466893039</v>
      </c>
      <c r="BX22" s="40">
        <v>378767200</v>
      </c>
      <c r="BY22" s="87">
        <f t="shared" si="24"/>
        <v>101.84435447593343</v>
      </c>
      <c r="BZ22" s="40">
        <v>372229600</v>
      </c>
      <c r="CA22" s="87">
        <f t="shared" si="25"/>
        <v>98.3</v>
      </c>
      <c r="CB22" s="87">
        <f t="shared" si="26"/>
        <v>101.86929801707282</v>
      </c>
      <c r="CC22" s="38"/>
      <c r="CD22" s="161" t="s">
        <v>43</v>
      </c>
      <c r="CE22" s="162"/>
      <c r="CF22" s="40">
        <v>353400</v>
      </c>
      <c r="CG22" s="87">
        <f t="shared" si="27"/>
        <v>100.68376068376068</v>
      </c>
      <c r="CH22" s="40">
        <v>371907900</v>
      </c>
      <c r="CI22" s="87">
        <f t="shared" si="28"/>
        <v>103.28562966098093</v>
      </c>
      <c r="CJ22" s="40">
        <v>365399200</v>
      </c>
      <c r="CK22" s="87">
        <f t="shared" si="29"/>
        <v>98.2</v>
      </c>
      <c r="CL22" s="87">
        <f t="shared" si="30"/>
        <v>103.49988429174795</v>
      </c>
      <c r="CM22" s="38"/>
      <c r="CN22" s="161" t="s">
        <v>43</v>
      </c>
      <c r="CO22" s="162"/>
      <c r="CP22" s="40">
        <v>351000</v>
      </c>
      <c r="CQ22" s="87">
        <f t="shared" si="31"/>
        <v>102.9325513196481</v>
      </c>
      <c r="CR22" s="40">
        <v>360077100</v>
      </c>
      <c r="CS22" s="87">
        <f t="shared" si="32"/>
        <v>102.29062042454018</v>
      </c>
      <c r="CT22" s="40">
        <v>353043100</v>
      </c>
      <c r="CU22" s="87">
        <f t="shared" si="33"/>
        <v>98</v>
      </c>
      <c r="CV22" s="87">
        <f t="shared" si="34"/>
        <v>102.35055743803474</v>
      </c>
      <c r="CW22" s="38"/>
      <c r="CX22" s="161" t="s">
        <v>43</v>
      </c>
      <c r="CY22" s="162"/>
      <c r="CZ22" s="40">
        <v>341000</v>
      </c>
      <c r="DA22" s="87">
        <f t="shared" si="35"/>
        <v>101.46152198233796</v>
      </c>
      <c r="DB22" s="40">
        <v>352013800</v>
      </c>
      <c r="DC22" s="87">
        <f t="shared" si="36"/>
        <v>102.26855890946479</v>
      </c>
      <c r="DD22" s="40">
        <v>344935200</v>
      </c>
      <c r="DE22" s="87">
        <f t="shared" si="37"/>
        <v>98</v>
      </c>
      <c r="DF22" s="87">
        <f t="shared" si="38"/>
        <v>102.46006796903519</v>
      </c>
      <c r="DG22" s="38"/>
      <c r="DH22" s="161" t="s">
        <v>42</v>
      </c>
      <c r="DI22" s="162"/>
      <c r="DJ22" s="40">
        <v>336088</v>
      </c>
      <c r="DK22" s="88">
        <v>102</v>
      </c>
      <c r="DL22" s="40">
        <v>344205300</v>
      </c>
      <c r="DM22" s="88">
        <v>101.9</v>
      </c>
      <c r="DN22" s="40">
        <v>336653300</v>
      </c>
      <c r="DO22" s="87">
        <f t="shared" si="39"/>
        <v>97.8</v>
      </c>
      <c r="DP22" s="88">
        <v>100</v>
      </c>
    </row>
    <row r="23" spans="1:120" ht="26.25" customHeight="1" x14ac:dyDescent="0.15">
      <c r="A23" s="71"/>
      <c r="B23" s="197" t="s">
        <v>108</v>
      </c>
      <c r="C23" s="197"/>
      <c r="D23" s="14">
        <f>SUM(D24:D25)</f>
        <v>535025</v>
      </c>
      <c r="E23" s="70">
        <f t="shared" ref="E23:E29" si="46">D23/N23*100</f>
        <v>102.8399807784719</v>
      </c>
      <c r="F23" s="14">
        <f>SUM(F24:F25)</f>
        <v>570665418</v>
      </c>
      <c r="G23" s="70">
        <f t="shared" ref="G23:G25" si="47">F23/P23*100</f>
        <v>103.79154558828935</v>
      </c>
      <c r="H23" s="14">
        <f>SUM(H24:H25)</f>
        <v>540129459</v>
      </c>
      <c r="I23" s="70">
        <f>ROUND(H23/F23*100,1)</f>
        <v>94.6</v>
      </c>
      <c r="J23" s="28">
        <f t="shared" si="42"/>
        <v>103.95321102721786</v>
      </c>
      <c r="K23" s="71"/>
      <c r="L23" s="197" t="s">
        <v>108</v>
      </c>
      <c r="M23" s="197"/>
      <c r="N23" s="14">
        <f>SUM(N24:N25)</f>
        <v>520250</v>
      </c>
      <c r="O23" s="39">
        <f t="shared" si="1"/>
        <v>102.53959181260039</v>
      </c>
      <c r="P23" s="14">
        <f>SUM(P24:P25)</f>
        <v>549818788</v>
      </c>
      <c r="Q23" s="70">
        <f t="shared" si="2"/>
        <v>103.48919360623599</v>
      </c>
      <c r="R23" s="14">
        <f>SUM(R24:R25)</f>
        <v>519589009</v>
      </c>
      <c r="S23" s="70">
        <f>ROUND(R23/P23*100,1)</f>
        <v>94.5</v>
      </c>
      <c r="T23" s="70">
        <f t="shared" si="45"/>
        <v>103.52286930022049</v>
      </c>
      <c r="U23" s="71"/>
      <c r="V23" s="197" t="s">
        <v>108</v>
      </c>
      <c r="W23" s="197"/>
      <c r="X23" s="14">
        <f>SUM(X24:X25)</f>
        <v>507365</v>
      </c>
      <c r="Y23" s="70">
        <f>X23/(AH23+AH24)*100</f>
        <v>106.74020200830165</v>
      </c>
      <c r="Z23" s="14">
        <f>SUM(Z24:Z25)</f>
        <v>531281353</v>
      </c>
      <c r="AA23" s="70">
        <f>Z23/(AJ23+AJ24)*100</f>
        <v>103.15178778175893</v>
      </c>
      <c r="AB23" s="14">
        <f>SUM(AB24:AB25)</f>
        <v>501907465</v>
      </c>
      <c r="AC23" s="70">
        <f>ROUND(AB23/Z23*100,1)</f>
        <v>94.5</v>
      </c>
      <c r="AD23" s="70">
        <f>AB23/(AL23+AL24)*100</f>
        <v>103.32725466289263</v>
      </c>
      <c r="AE23" s="43"/>
      <c r="AF23" s="161" t="s">
        <v>43</v>
      </c>
      <c r="AG23" s="162"/>
      <c r="AH23" s="40">
        <v>469608</v>
      </c>
      <c r="AI23" s="39">
        <f>AH23/AR22*100</f>
        <v>106.10811726825962</v>
      </c>
      <c r="AJ23" s="40">
        <v>487106500</v>
      </c>
      <c r="AK23" s="39">
        <f>AJ23/AT22*100</f>
        <v>102.93960393612463</v>
      </c>
      <c r="AL23" s="40">
        <v>479077540</v>
      </c>
      <c r="AM23" s="39">
        <f t="shared" si="9"/>
        <v>98.4</v>
      </c>
      <c r="AN23" s="39">
        <f>AL23/AV22*100</f>
        <v>103.28405796687767</v>
      </c>
      <c r="AO23" s="32"/>
      <c r="AP23" s="163" t="s">
        <v>41</v>
      </c>
      <c r="AQ23" s="164"/>
      <c r="AR23" s="34">
        <v>4569</v>
      </c>
      <c r="AS23" s="33">
        <f t="shared" si="11"/>
        <v>109.30622009569377</v>
      </c>
      <c r="AT23" s="34">
        <v>25825611</v>
      </c>
      <c r="AU23" s="33">
        <f t="shared" si="12"/>
        <v>105.36244414851636</v>
      </c>
      <c r="AV23" s="34">
        <v>5738568</v>
      </c>
      <c r="AW23" s="33">
        <f t="shared" si="13"/>
        <v>22.2</v>
      </c>
      <c r="AX23" s="33">
        <f t="shared" si="14"/>
        <v>103.70593656817566</v>
      </c>
      <c r="AY23" s="32"/>
      <c r="AZ23" s="163" t="s">
        <v>41</v>
      </c>
      <c r="BA23" s="164"/>
      <c r="BB23" s="34">
        <v>4180</v>
      </c>
      <c r="BC23" s="33">
        <f t="shared" si="15"/>
        <v>105.0251256281407</v>
      </c>
      <c r="BD23" s="34">
        <v>24511211</v>
      </c>
      <c r="BE23" s="33">
        <f t="shared" si="16"/>
        <v>115.57197687297862</v>
      </c>
      <c r="BF23" s="34">
        <v>5533500</v>
      </c>
      <c r="BG23" s="33">
        <f t="shared" si="17"/>
        <v>22.6</v>
      </c>
      <c r="BH23" s="33">
        <f t="shared" si="18"/>
        <v>150.719071743749</v>
      </c>
      <c r="BI23" s="32"/>
      <c r="BJ23" s="163" t="s">
        <v>41</v>
      </c>
      <c r="BK23" s="164"/>
      <c r="BL23" s="34">
        <v>3980</v>
      </c>
      <c r="BM23" s="33">
        <f t="shared" si="19"/>
        <v>107.56756756756755</v>
      </c>
      <c r="BN23" s="34">
        <v>21208611</v>
      </c>
      <c r="BO23" s="33">
        <f t="shared" si="20"/>
        <v>100.9042008156505</v>
      </c>
      <c r="BP23" s="34">
        <v>3671400</v>
      </c>
      <c r="BQ23" s="33">
        <f t="shared" si="21"/>
        <v>17.3</v>
      </c>
      <c r="BR23" s="33">
        <f t="shared" si="22"/>
        <v>93.084695054701271</v>
      </c>
      <c r="BS23" s="32"/>
      <c r="BT23" s="163" t="s">
        <v>41</v>
      </c>
      <c r="BU23" s="164"/>
      <c r="BV23" s="34">
        <v>3700</v>
      </c>
      <c r="BW23" s="94">
        <f t="shared" si="23"/>
        <v>102.20994475138122</v>
      </c>
      <c r="BX23" s="34">
        <v>21018561</v>
      </c>
      <c r="BY23" s="94">
        <f t="shared" si="24"/>
        <v>95.305933948738044</v>
      </c>
      <c r="BZ23" s="34">
        <v>3944150</v>
      </c>
      <c r="CA23" s="94">
        <f t="shared" si="25"/>
        <v>18.8</v>
      </c>
      <c r="CB23" s="94">
        <f t="shared" si="26"/>
        <v>86.792982622918856</v>
      </c>
      <c r="CC23" s="32"/>
      <c r="CD23" s="163" t="s">
        <v>41</v>
      </c>
      <c r="CE23" s="164"/>
      <c r="CF23" s="34">
        <v>3620</v>
      </c>
      <c r="CG23" s="94">
        <f t="shared" si="27"/>
        <v>106.47058823529412</v>
      </c>
      <c r="CH23" s="34">
        <v>22053780</v>
      </c>
      <c r="CI23" s="94">
        <f t="shared" si="28"/>
        <v>97.163441562197889</v>
      </c>
      <c r="CJ23" s="34">
        <v>4544319</v>
      </c>
      <c r="CK23" s="94">
        <f t="shared" si="29"/>
        <v>20.6</v>
      </c>
      <c r="CL23" s="94">
        <f t="shared" si="30"/>
        <v>116.93082755946418</v>
      </c>
      <c r="CM23" s="32"/>
      <c r="CN23" s="163" t="s">
        <v>41</v>
      </c>
      <c r="CO23" s="164"/>
      <c r="CP23" s="34">
        <v>3400</v>
      </c>
      <c r="CQ23" s="94">
        <f t="shared" si="31"/>
        <v>94.444444444444443</v>
      </c>
      <c r="CR23" s="34">
        <v>22697611</v>
      </c>
      <c r="CS23" s="94">
        <f t="shared" si="32"/>
        <v>94.107503889806182</v>
      </c>
      <c r="CT23" s="34">
        <v>3886331</v>
      </c>
      <c r="CU23" s="94">
        <f t="shared" si="33"/>
        <v>17.100000000000001</v>
      </c>
      <c r="CV23" s="94">
        <f t="shared" si="34"/>
        <v>97.749660445696463</v>
      </c>
      <c r="CW23" s="32"/>
      <c r="CX23" s="163" t="s">
        <v>41</v>
      </c>
      <c r="CY23" s="164"/>
      <c r="CZ23" s="34">
        <v>3600</v>
      </c>
      <c r="DA23" s="94">
        <f t="shared" si="35"/>
        <v>98.039215686274503</v>
      </c>
      <c r="DB23" s="34">
        <v>24118811</v>
      </c>
      <c r="DC23" s="94">
        <f t="shared" si="36"/>
        <v>96.425419057464623</v>
      </c>
      <c r="DD23" s="34">
        <v>3975800</v>
      </c>
      <c r="DE23" s="94">
        <f t="shared" si="37"/>
        <v>16.5</v>
      </c>
      <c r="DF23" s="94">
        <f t="shared" si="38"/>
        <v>111.20997561145487</v>
      </c>
      <c r="DG23" s="32"/>
      <c r="DH23" s="163" t="s">
        <v>40</v>
      </c>
      <c r="DI23" s="164"/>
      <c r="DJ23" s="34">
        <v>3672</v>
      </c>
      <c r="DK23" s="95">
        <v>95.9</v>
      </c>
      <c r="DL23" s="34">
        <v>25012918</v>
      </c>
      <c r="DM23" s="95">
        <v>96.2</v>
      </c>
      <c r="DN23" s="34">
        <v>3575039</v>
      </c>
      <c r="DO23" s="94">
        <f t="shared" si="39"/>
        <v>14.3</v>
      </c>
      <c r="DP23" s="95">
        <v>92.9</v>
      </c>
    </row>
    <row r="24" spans="1:120" ht="26.25" customHeight="1" x14ac:dyDescent="0.15">
      <c r="A24" s="71"/>
      <c r="B24" s="203" t="s">
        <v>43</v>
      </c>
      <c r="C24" s="162"/>
      <c r="D24" s="69">
        <v>529638</v>
      </c>
      <c r="E24" s="39">
        <f t="shared" si="46"/>
        <v>103.15982197637388</v>
      </c>
      <c r="F24" s="69">
        <v>542771600</v>
      </c>
      <c r="G24" s="125">
        <f t="shared" si="47"/>
        <v>103.99437465991217</v>
      </c>
      <c r="H24" s="69">
        <v>535064600</v>
      </c>
      <c r="I24" s="39">
        <f t="shared" ref="I24:I27" si="48">ROUND(H24/F24*100,1)</f>
        <v>98.6</v>
      </c>
      <c r="J24" s="39">
        <f t="shared" si="42"/>
        <v>104.00189054553077</v>
      </c>
      <c r="K24" s="71"/>
      <c r="L24" s="203" t="s">
        <v>43</v>
      </c>
      <c r="M24" s="162"/>
      <c r="N24" s="69">
        <v>513415</v>
      </c>
      <c r="O24" s="124">
        <f t="shared" ref="O24:O29" si="49">N24/X24*100</f>
        <v>102.49543335695677</v>
      </c>
      <c r="P24" s="69">
        <v>521924000</v>
      </c>
      <c r="Q24" s="39">
        <f>P24/Z24*100</f>
        <v>103.61189669541091</v>
      </c>
      <c r="R24" s="69">
        <v>514475840</v>
      </c>
      <c r="S24" s="39">
        <f t="shared" ref="S24:S27" si="50">ROUND(R24/P24*100,1)</f>
        <v>98.6</v>
      </c>
      <c r="T24" s="39">
        <f t="shared" si="45"/>
        <v>103.71762010134049</v>
      </c>
      <c r="U24" s="71"/>
      <c r="V24" s="203" t="s">
        <v>43</v>
      </c>
      <c r="W24" s="162"/>
      <c r="X24" s="69">
        <v>500915</v>
      </c>
      <c r="Y24" s="39">
        <f>X24/AH23*100</f>
        <v>106.66662407795438</v>
      </c>
      <c r="Z24" s="69">
        <v>503729800</v>
      </c>
      <c r="AA24" s="39">
        <f>Z24/AJ23*100</f>
        <v>103.41266232333174</v>
      </c>
      <c r="AB24" s="69">
        <v>496035138</v>
      </c>
      <c r="AC24" s="39">
        <f t="shared" si="6"/>
        <v>98.5</v>
      </c>
      <c r="AD24" s="39">
        <f>AB24/AL23*100</f>
        <v>103.53963535840147</v>
      </c>
      <c r="AE24" s="43"/>
      <c r="AF24" s="196" t="s">
        <v>41</v>
      </c>
      <c r="AG24" s="164"/>
      <c r="AH24" s="34">
        <v>5719</v>
      </c>
      <c r="AI24" s="33">
        <f>AH24/AR23*100</f>
        <v>125.16962136134822</v>
      </c>
      <c r="AJ24" s="34">
        <v>27941629</v>
      </c>
      <c r="AK24" s="33">
        <f>AJ24/AT23*100</f>
        <v>108.19348669040203</v>
      </c>
      <c r="AL24" s="34">
        <v>6667936</v>
      </c>
      <c r="AM24" s="33">
        <f t="shared" si="9"/>
        <v>23.9</v>
      </c>
      <c r="AN24" s="33">
        <f>AL24/AV23*100</f>
        <v>116.19512045513794</v>
      </c>
      <c r="AO24" s="29">
        <v>4</v>
      </c>
      <c r="AP24" s="165" t="s">
        <v>10</v>
      </c>
      <c r="AQ24" s="166"/>
      <c r="AR24" s="15">
        <v>1155369</v>
      </c>
      <c r="AS24" s="28">
        <f t="shared" si="11"/>
        <v>94.371226867034608</v>
      </c>
      <c r="AT24" s="15">
        <v>1180966963</v>
      </c>
      <c r="AU24" s="28">
        <f t="shared" si="12"/>
        <v>97.794401776677702</v>
      </c>
      <c r="AV24" s="15">
        <v>1180966963</v>
      </c>
      <c r="AW24" s="28">
        <f t="shared" si="13"/>
        <v>100</v>
      </c>
      <c r="AX24" s="28">
        <f t="shared" si="14"/>
        <v>97.794401776677702</v>
      </c>
      <c r="AY24" s="29">
        <v>4</v>
      </c>
      <c r="AZ24" s="165" t="s">
        <v>10</v>
      </c>
      <c r="BA24" s="166"/>
      <c r="BB24" s="15">
        <v>1224281</v>
      </c>
      <c r="BC24" s="28">
        <f t="shared" si="15"/>
        <v>99.184267023129578</v>
      </c>
      <c r="BD24" s="15">
        <v>1207601807</v>
      </c>
      <c r="BE24" s="28">
        <f t="shared" si="16"/>
        <v>94.707266156375283</v>
      </c>
      <c r="BF24" s="15">
        <v>1207601807</v>
      </c>
      <c r="BG24" s="28">
        <f t="shared" si="17"/>
        <v>100</v>
      </c>
      <c r="BH24" s="28">
        <f t="shared" si="18"/>
        <v>94.707266156375283</v>
      </c>
      <c r="BI24" s="29">
        <v>4</v>
      </c>
      <c r="BJ24" s="165" t="s">
        <v>10</v>
      </c>
      <c r="BK24" s="166"/>
      <c r="BL24" s="15">
        <v>1234350</v>
      </c>
      <c r="BM24" s="28">
        <f t="shared" si="19"/>
        <v>98.433014354066984</v>
      </c>
      <c r="BN24" s="15">
        <v>1275088867</v>
      </c>
      <c r="BO24" s="28">
        <f t="shared" si="20"/>
        <v>95.839648779248037</v>
      </c>
      <c r="BP24" s="15">
        <v>1275088867</v>
      </c>
      <c r="BQ24" s="28">
        <f t="shared" si="21"/>
        <v>100</v>
      </c>
      <c r="BR24" s="28">
        <f t="shared" si="22"/>
        <v>95.839648779248037</v>
      </c>
      <c r="BS24" s="29">
        <v>4</v>
      </c>
      <c r="BT24" s="165" t="s">
        <v>10</v>
      </c>
      <c r="BU24" s="166"/>
      <c r="BV24" s="15">
        <v>1254000</v>
      </c>
      <c r="BW24" s="84">
        <f t="shared" si="23"/>
        <v>97.473766031869417</v>
      </c>
      <c r="BX24" s="15">
        <v>1330439837</v>
      </c>
      <c r="BY24" s="84">
        <f t="shared" si="24"/>
        <v>98.274195911775664</v>
      </c>
      <c r="BZ24" s="15">
        <v>1330439837</v>
      </c>
      <c r="CA24" s="84">
        <f t="shared" si="25"/>
        <v>100</v>
      </c>
      <c r="CB24" s="84">
        <f t="shared" si="26"/>
        <v>98.274195911775664</v>
      </c>
      <c r="CC24" s="29">
        <v>4</v>
      </c>
      <c r="CD24" s="165" t="s">
        <v>10</v>
      </c>
      <c r="CE24" s="166"/>
      <c r="CF24" s="15">
        <v>1286500</v>
      </c>
      <c r="CG24" s="84">
        <f t="shared" si="27"/>
        <v>96.547842401500944</v>
      </c>
      <c r="CH24" s="15">
        <v>1353803839</v>
      </c>
      <c r="CI24" s="84">
        <f t="shared" si="28"/>
        <v>96.029465254813957</v>
      </c>
      <c r="CJ24" s="15">
        <v>1353803839</v>
      </c>
      <c r="CK24" s="84">
        <f t="shared" si="29"/>
        <v>100</v>
      </c>
      <c r="CL24" s="84">
        <f t="shared" si="30"/>
        <v>96.029465254813957</v>
      </c>
      <c r="CM24" s="29">
        <v>4</v>
      </c>
      <c r="CN24" s="165" t="s">
        <v>10</v>
      </c>
      <c r="CO24" s="166"/>
      <c r="CP24" s="15">
        <v>1332500</v>
      </c>
      <c r="CQ24" s="84">
        <f t="shared" si="31"/>
        <v>109.94224422442245</v>
      </c>
      <c r="CR24" s="15">
        <v>1409779629</v>
      </c>
      <c r="CS24" s="84">
        <f t="shared" si="32"/>
        <v>111.23678028656681</v>
      </c>
      <c r="CT24" s="15">
        <v>1409779629</v>
      </c>
      <c r="CU24" s="84">
        <f t="shared" si="33"/>
        <v>100</v>
      </c>
      <c r="CV24" s="84">
        <f t="shared" si="34"/>
        <v>111.23678028656681</v>
      </c>
      <c r="CW24" s="29">
        <v>4</v>
      </c>
      <c r="CX24" s="165" t="s">
        <v>10</v>
      </c>
      <c r="CY24" s="166"/>
      <c r="CZ24" s="15">
        <v>1212000</v>
      </c>
      <c r="DA24" s="84">
        <f t="shared" si="35"/>
        <v>110.18181818181819</v>
      </c>
      <c r="DB24" s="15">
        <v>1267368244</v>
      </c>
      <c r="DC24" s="84">
        <f t="shared" si="36"/>
        <v>98.196727646484874</v>
      </c>
      <c r="DD24" s="15">
        <v>1267368244</v>
      </c>
      <c r="DE24" s="84">
        <f t="shared" si="37"/>
        <v>100</v>
      </c>
      <c r="DF24" s="84">
        <f t="shared" si="38"/>
        <v>98.196727646484874</v>
      </c>
      <c r="DG24" s="29">
        <v>4</v>
      </c>
      <c r="DH24" s="165" t="s">
        <v>10</v>
      </c>
      <c r="DI24" s="166"/>
      <c r="DJ24" s="15">
        <v>1100000</v>
      </c>
      <c r="DK24" s="10">
        <v>112.2</v>
      </c>
      <c r="DL24" s="15">
        <v>1290642035</v>
      </c>
      <c r="DM24" s="10">
        <v>116.5</v>
      </c>
      <c r="DN24" s="15">
        <v>1290642035</v>
      </c>
      <c r="DO24" s="84">
        <f t="shared" si="39"/>
        <v>100</v>
      </c>
      <c r="DP24" s="10">
        <v>100</v>
      </c>
    </row>
    <row r="25" spans="1:120" ht="26.25" customHeight="1" x14ac:dyDescent="0.15">
      <c r="A25" s="31"/>
      <c r="B25" s="196" t="s">
        <v>41</v>
      </c>
      <c r="C25" s="164"/>
      <c r="D25" s="34">
        <v>5387</v>
      </c>
      <c r="E25" s="33">
        <f t="shared" si="46"/>
        <v>78.814923189465986</v>
      </c>
      <c r="F25" s="34">
        <v>27893818</v>
      </c>
      <c r="G25" s="33">
        <f t="shared" si="47"/>
        <v>99.996522647886763</v>
      </c>
      <c r="H25" s="34">
        <v>5064859</v>
      </c>
      <c r="I25" s="33">
        <f t="shared" si="48"/>
        <v>18.2</v>
      </c>
      <c r="J25" s="33">
        <f>H25/R25*100</f>
        <v>99.055184759197275</v>
      </c>
      <c r="K25" s="31"/>
      <c r="L25" s="196" t="s">
        <v>41</v>
      </c>
      <c r="M25" s="164"/>
      <c r="N25" s="34">
        <v>6835</v>
      </c>
      <c r="O25" s="33">
        <f t="shared" si="49"/>
        <v>105.96899224806202</v>
      </c>
      <c r="P25" s="34">
        <v>27894788</v>
      </c>
      <c r="Q25" s="33">
        <f>P25/Z25*100</f>
        <v>101.24579184338538</v>
      </c>
      <c r="R25" s="34">
        <v>5113169</v>
      </c>
      <c r="S25" s="33">
        <f t="shared" si="50"/>
        <v>18.3</v>
      </c>
      <c r="T25" s="33">
        <f t="shared" si="45"/>
        <v>87.072279864523892</v>
      </c>
      <c r="U25" s="31"/>
      <c r="V25" s="196" t="s">
        <v>41</v>
      </c>
      <c r="W25" s="164"/>
      <c r="X25" s="34">
        <v>6450</v>
      </c>
      <c r="Y25" s="33">
        <f>X25/AH24*100</f>
        <v>112.78195488721805</v>
      </c>
      <c r="Z25" s="34">
        <v>27551553</v>
      </c>
      <c r="AA25" s="33">
        <f>Z25/AJ24*100</f>
        <v>98.60396113626733</v>
      </c>
      <c r="AB25" s="34">
        <v>5872327</v>
      </c>
      <c r="AC25" s="33">
        <f>ROUND(AB25/Z25*100,1)</f>
        <v>21.3</v>
      </c>
      <c r="AD25" s="33">
        <f>AB25/AL24*100</f>
        <v>88.068136826748187</v>
      </c>
      <c r="AE25" s="72"/>
      <c r="AF25" s="183" t="s">
        <v>107</v>
      </c>
      <c r="AG25" s="195"/>
      <c r="AH25" s="25">
        <v>20000</v>
      </c>
      <c r="AI25" s="30" t="s">
        <v>39</v>
      </c>
      <c r="AJ25" s="25">
        <v>3961200</v>
      </c>
      <c r="AK25" s="30" t="s">
        <v>39</v>
      </c>
      <c r="AL25" s="25">
        <v>3961200</v>
      </c>
      <c r="AM25" s="28">
        <f t="shared" si="9"/>
        <v>100</v>
      </c>
      <c r="AN25" s="30" t="s">
        <v>39</v>
      </c>
      <c r="AO25" s="29">
        <v>5</v>
      </c>
      <c r="AP25" s="165" t="s">
        <v>11</v>
      </c>
      <c r="AQ25" s="166"/>
      <c r="AR25" s="15">
        <v>128</v>
      </c>
      <c r="AS25" s="28">
        <f t="shared" si="11"/>
        <v>100</v>
      </c>
      <c r="AT25" s="15">
        <v>243400</v>
      </c>
      <c r="AU25" s="28">
        <f t="shared" si="12"/>
        <v>249.64102564102566</v>
      </c>
      <c r="AV25" s="15">
        <v>243400</v>
      </c>
      <c r="AW25" s="28">
        <f t="shared" si="13"/>
        <v>100</v>
      </c>
      <c r="AX25" s="28">
        <f>AV25/BF25*100</f>
        <v>249.64102564102566</v>
      </c>
      <c r="AY25" s="29">
        <v>5</v>
      </c>
      <c r="AZ25" s="165" t="s">
        <v>11</v>
      </c>
      <c r="BA25" s="166"/>
      <c r="BB25" s="15">
        <v>128</v>
      </c>
      <c r="BC25" s="28">
        <f t="shared" si="15"/>
        <v>91.428571428571431</v>
      </c>
      <c r="BD25" s="15">
        <v>97500</v>
      </c>
      <c r="BE25" s="28">
        <f t="shared" si="16"/>
        <v>57.050906963136342</v>
      </c>
      <c r="BF25" s="15">
        <v>97500</v>
      </c>
      <c r="BG25" s="28">
        <f t="shared" si="17"/>
        <v>100</v>
      </c>
      <c r="BH25" s="28">
        <f t="shared" si="18"/>
        <v>57.050906963136342</v>
      </c>
      <c r="BI25" s="29">
        <v>5</v>
      </c>
      <c r="BJ25" s="165" t="s">
        <v>11</v>
      </c>
      <c r="BK25" s="166"/>
      <c r="BL25" s="15">
        <v>140</v>
      </c>
      <c r="BM25" s="28">
        <f t="shared" si="19"/>
        <v>73.68421052631578</v>
      </c>
      <c r="BN25" s="15">
        <v>170900</v>
      </c>
      <c r="BO25" s="28">
        <f t="shared" si="20"/>
        <v>137.93381759483455</v>
      </c>
      <c r="BP25" s="15">
        <v>170900</v>
      </c>
      <c r="BQ25" s="28">
        <f t="shared" si="21"/>
        <v>100</v>
      </c>
      <c r="BR25" s="28">
        <f t="shared" si="22"/>
        <v>137.93381759483455</v>
      </c>
      <c r="BS25" s="29">
        <v>5</v>
      </c>
      <c r="BT25" s="165" t="s">
        <v>11</v>
      </c>
      <c r="BU25" s="166"/>
      <c r="BV25" s="15">
        <v>190</v>
      </c>
      <c r="BW25" s="84">
        <f t="shared" si="23"/>
        <v>86.36363636363636</v>
      </c>
      <c r="BX25" s="15">
        <v>123900</v>
      </c>
      <c r="BY25" s="84">
        <f t="shared" si="24"/>
        <v>55.835962145110408</v>
      </c>
      <c r="BZ25" s="15">
        <v>123900</v>
      </c>
      <c r="CA25" s="84">
        <f t="shared" si="25"/>
        <v>100</v>
      </c>
      <c r="CB25" s="84">
        <f t="shared" si="26"/>
        <v>55.835962145110408</v>
      </c>
      <c r="CC25" s="29">
        <v>5</v>
      </c>
      <c r="CD25" s="165" t="s">
        <v>11</v>
      </c>
      <c r="CE25" s="166"/>
      <c r="CF25" s="15">
        <v>220</v>
      </c>
      <c r="CG25" s="84">
        <f t="shared" si="27"/>
        <v>176</v>
      </c>
      <c r="CH25" s="15">
        <v>221900</v>
      </c>
      <c r="CI25" s="84">
        <f t="shared" si="28"/>
        <v>87.916006339144218</v>
      </c>
      <c r="CJ25" s="15">
        <v>221900</v>
      </c>
      <c r="CK25" s="84">
        <f t="shared" si="29"/>
        <v>100</v>
      </c>
      <c r="CL25" s="84">
        <f t="shared" si="30"/>
        <v>87.916006339144218</v>
      </c>
      <c r="CM25" s="29">
        <v>5</v>
      </c>
      <c r="CN25" s="165" t="s">
        <v>11</v>
      </c>
      <c r="CO25" s="166"/>
      <c r="CP25" s="15">
        <v>125</v>
      </c>
      <c r="CQ25" s="84">
        <f t="shared" si="31"/>
        <v>78.125</v>
      </c>
      <c r="CR25" s="15">
        <v>252400</v>
      </c>
      <c r="CS25" s="84">
        <f t="shared" si="32"/>
        <v>174.79224376731301</v>
      </c>
      <c r="CT25" s="15">
        <v>252400</v>
      </c>
      <c r="CU25" s="84">
        <f t="shared" si="33"/>
        <v>100</v>
      </c>
      <c r="CV25" s="84">
        <f t="shared" si="34"/>
        <v>174.79224376731301</v>
      </c>
      <c r="CW25" s="29">
        <v>5</v>
      </c>
      <c r="CX25" s="165" t="s">
        <v>11</v>
      </c>
      <c r="CY25" s="166"/>
      <c r="CZ25" s="15">
        <v>160</v>
      </c>
      <c r="DA25" s="84">
        <f t="shared" si="35"/>
        <v>100</v>
      </c>
      <c r="DB25" s="15">
        <v>144400</v>
      </c>
      <c r="DC25" s="84">
        <f t="shared" si="36"/>
        <v>82.561463693539167</v>
      </c>
      <c r="DD25" s="15">
        <v>144400</v>
      </c>
      <c r="DE25" s="84">
        <f t="shared" si="37"/>
        <v>100</v>
      </c>
      <c r="DF25" s="84">
        <f t="shared" si="38"/>
        <v>82.561463693539167</v>
      </c>
      <c r="DG25" s="29">
        <v>5</v>
      </c>
      <c r="DH25" s="165" t="s">
        <v>11</v>
      </c>
      <c r="DI25" s="166"/>
      <c r="DJ25" s="15">
        <v>160</v>
      </c>
      <c r="DK25" s="10">
        <v>47.1</v>
      </c>
      <c r="DL25" s="15">
        <v>174900</v>
      </c>
      <c r="DM25" s="10">
        <v>94.6</v>
      </c>
      <c r="DN25" s="15">
        <v>174900</v>
      </c>
      <c r="DO25" s="84">
        <f t="shared" si="39"/>
        <v>100</v>
      </c>
      <c r="DP25" s="10">
        <v>100</v>
      </c>
    </row>
    <row r="26" spans="1:120" ht="26.25" customHeight="1" x14ac:dyDescent="0.15">
      <c r="A26" s="68">
        <v>4</v>
      </c>
      <c r="B26" s="182" t="s">
        <v>10</v>
      </c>
      <c r="C26" s="183"/>
      <c r="D26" s="25">
        <v>1141305</v>
      </c>
      <c r="E26" s="28">
        <f>D26/N26*100</f>
        <v>99.257032233825697</v>
      </c>
      <c r="F26" s="25">
        <v>1219914669</v>
      </c>
      <c r="G26" s="28">
        <f>F26/P26*100</f>
        <v>104.01792069346676</v>
      </c>
      <c r="H26" s="25">
        <v>1219914669</v>
      </c>
      <c r="I26" s="28">
        <f t="shared" si="48"/>
        <v>100</v>
      </c>
      <c r="J26" s="28">
        <f>H26/R26*100</f>
        <v>104.01792069346676</v>
      </c>
      <c r="K26" s="68">
        <v>4</v>
      </c>
      <c r="L26" s="182" t="s">
        <v>10</v>
      </c>
      <c r="M26" s="183"/>
      <c r="N26" s="25">
        <v>1149848</v>
      </c>
      <c r="O26" s="28">
        <f t="shared" si="49"/>
        <v>105.96651936909332</v>
      </c>
      <c r="P26" s="25">
        <v>1172792785</v>
      </c>
      <c r="Q26" s="28">
        <f>P26/Z26*100</f>
        <v>104.45893528547359</v>
      </c>
      <c r="R26" s="25">
        <v>1172792785</v>
      </c>
      <c r="S26" s="28">
        <f t="shared" si="50"/>
        <v>100</v>
      </c>
      <c r="T26" s="28">
        <f t="shared" si="45"/>
        <v>104.45893528547359</v>
      </c>
      <c r="U26" s="68">
        <v>4</v>
      </c>
      <c r="V26" s="182" t="s">
        <v>10</v>
      </c>
      <c r="W26" s="183"/>
      <c r="X26" s="25">
        <v>1085105</v>
      </c>
      <c r="Y26" s="28">
        <f>X26/AH26*100</f>
        <v>97.263703443429378</v>
      </c>
      <c r="Z26" s="25">
        <v>1122730939</v>
      </c>
      <c r="AA26" s="28">
        <f>Z26/AJ26*100</f>
        <v>94.096943999277258</v>
      </c>
      <c r="AB26" s="25">
        <v>1122730939</v>
      </c>
      <c r="AC26" s="28">
        <f t="shared" si="6"/>
        <v>100</v>
      </c>
      <c r="AD26" s="28">
        <f>AB26/AL26*100</f>
        <v>94.096943999277258</v>
      </c>
      <c r="AE26" s="29">
        <v>4</v>
      </c>
      <c r="AF26" s="165" t="s">
        <v>10</v>
      </c>
      <c r="AG26" s="166"/>
      <c r="AH26" s="15">
        <v>1115632</v>
      </c>
      <c r="AI26" s="28">
        <f>AH26/AR24*100</f>
        <v>96.560665899812093</v>
      </c>
      <c r="AJ26" s="15">
        <v>1193164083</v>
      </c>
      <c r="AK26" s="28">
        <f>AJ26/AT24*100</f>
        <v>101.0328078923576</v>
      </c>
      <c r="AL26" s="15">
        <v>1193164083</v>
      </c>
      <c r="AM26" s="28">
        <f t="shared" si="9"/>
        <v>100</v>
      </c>
      <c r="AN26" s="28">
        <f>AL26/AV24*100</f>
        <v>101.0328078923576</v>
      </c>
      <c r="AO26" s="29">
        <v>6</v>
      </c>
      <c r="AP26" s="165" t="s">
        <v>12</v>
      </c>
      <c r="AQ26" s="166"/>
      <c r="AR26" s="15">
        <v>1</v>
      </c>
      <c r="AS26" s="28">
        <f t="shared" si="11"/>
        <v>100</v>
      </c>
      <c r="AT26" s="15">
        <v>0</v>
      </c>
      <c r="AU26" s="30" t="s">
        <v>39</v>
      </c>
      <c r="AV26" s="15">
        <v>0</v>
      </c>
      <c r="AW26" s="30" t="s">
        <v>39</v>
      </c>
      <c r="AX26" s="30" t="s">
        <v>39</v>
      </c>
      <c r="AY26" s="29">
        <v>6</v>
      </c>
      <c r="AZ26" s="165" t="s">
        <v>12</v>
      </c>
      <c r="BA26" s="166"/>
      <c r="BB26" s="15">
        <v>1</v>
      </c>
      <c r="BC26" s="28">
        <f t="shared" si="15"/>
        <v>100</v>
      </c>
      <c r="BD26" s="15">
        <v>0</v>
      </c>
      <c r="BE26" s="30" t="s">
        <v>39</v>
      </c>
      <c r="BF26" s="15">
        <v>0</v>
      </c>
      <c r="BG26" s="30" t="s">
        <v>39</v>
      </c>
      <c r="BH26" s="30" t="s">
        <v>39</v>
      </c>
      <c r="BI26" s="29">
        <v>6</v>
      </c>
      <c r="BJ26" s="165" t="s">
        <v>12</v>
      </c>
      <c r="BK26" s="166"/>
      <c r="BL26" s="15">
        <v>1</v>
      </c>
      <c r="BM26" s="28">
        <f t="shared" si="19"/>
        <v>100</v>
      </c>
      <c r="BN26" s="15">
        <v>0</v>
      </c>
      <c r="BO26" s="30" t="s">
        <v>39</v>
      </c>
      <c r="BP26" s="15">
        <v>0</v>
      </c>
      <c r="BQ26" s="30" t="s">
        <v>39</v>
      </c>
      <c r="BR26" s="30" t="s">
        <v>39</v>
      </c>
      <c r="BS26" s="29">
        <v>6</v>
      </c>
      <c r="BT26" s="165" t="s">
        <v>12</v>
      </c>
      <c r="BU26" s="166"/>
      <c r="BV26" s="15">
        <v>1</v>
      </c>
      <c r="BW26" s="84">
        <f t="shared" si="23"/>
        <v>100</v>
      </c>
      <c r="BX26" s="15">
        <v>0</v>
      </c>
      <c r="BY26" s="98" t="s">
        <v>39</v>
      </c>
      <c r="BZ26" s="15">
        <v>0</v>
      </c>
      <c r="CA26" s="98" t="s">
        <v>39</v>
      </c>
      <c r="CB26" s="98" t="s">
        <v>39</v>
      </c>
      <c r="CC26" s="29">
        <v>6</v>
      </c>
      <c r="CD26" s="165" t="s">
        <v>12</v>
      </c>
      <c r="CE26" s="166"/>
      <c r="CF26" s="15">
        <v>1</v>
      </c>
      <c r="CG26" s="84">
        <f t="shared" si="27"/>
        <v>100</v>
      </c>
      <c r="CH26" s="15">
        <v>0</v>
      </c>
      <c r="CI26" s="98" t="s">
        <v>39</v>
      </c>
      <c r="CJ26" s="15">
        <v>0</v>
      </c>
      <c r="CK26" s="98" t="s">
        <v>39</v>
      </c>
      <c r="CL26" s="98" t="s">
        <v>39</v>
      </c>
      <c r="CM26" s="29">
        <v>6</v>
      </c>
      <c r="CN26" s="165" t="s">
        <v>12</v>
      </c>
      <c r="CO26" s="166"/>
      <c r="CP26" s="15">
        <v>1</v>
      </c>
      <c r="CQ26" s="84">
        <f t="shared" si="31"/>
        <v>100</v>
      </c>
      <c r="CR26" s="15">
        <v>0</v>
      </c>
      <c r="CS26" s="98" t="s">
        <v>39</v>
      </c>
      <c r="CT26" s="15">
        <v>0</v>
      </c>
      <c r="CU26" s="98" t="s">
        <v>39</v>
      </c>
      <c r="CV26" s="98" t="s">
        <v>39</v>
      </c>
      <c r="CW26" s="29">
        <v>6</v>
      </c>
      <c r="CX26" s="165" t="s">
        <v>12</v>
      </c>
      <c r="CY26" s="166"/>
      <c r="CZ26" s="15">
        <v>1</v>
      </c>
      <c r="DA26" s="84">
        <f t="shared" si="35"/>
        <v>100</v>
      </c>
      <c r="DB26" s="15">
        <v>0</v>
      </c>
      <c r="DC26" s="98" t="s">
        <v>39</v>
      </c>
      <c r="DD26" s="15">
        <v>0</v>
      </c>
      <c r="DE26" s="98" t="s">
        <v>39</v>
      </c>
      <c r="DF26" s="98" t="s">
        <v>39</v>
      </c>
      <c r="DG26" s="29">
        <v>6</v>
      </c>
      <c r="DH26" s="165" t="s">
        <v>12</v>
      </c>
      <c r="DI26" s="166"/>
      <c r="DJ26" s="15">
        <v>1</v>
      </c>
      <c r="DK26" s="10">
        <v>100</v>
      </c>
      <c r="DL26" s="15">
        <v>0</v>
      </c>
      <c r="DM26" s="99" t="s">
        <v>39</v>
      </c>
      <c r="DN26" s="15">
        <v>0</v>
      </c>
      <c r="DO26" s="98" t="s">
        <v>39</v>
      </c>
      <c r="DP26" s="99" t="s">
        <v>39</v>
      </c>
    </row>
    <row r="27" spans="1:120" ht="26.25" customHeight="1" x14ac:dyDescent="0.15">
      <c r="A27" s="29">
        <v>5</v>
      </c>
      <c r="B27" s="165" t="s">
        <v>11</v>
      </c>
      <c r="C27" s="166"/>
      <c r="D27" s="15">
        <v>200</v>
      </c>
      <c r="E27" s="28">
        <f t="shared" si="46"/>
        <v>100</v>
      </c>
      <c r="F27" s="15">
        <v>297000</v>
      </c>
      <c r="G27" s="28">
        <f>F27/P27*100</f>
        <v>150.68493150684932</v>
      </c>
      <c r="H27" s="15">
        <v>297000</v>
      </c>
      <c r="I27" s="28">
        <f t="shared" si="48"/>
        <v>100</v>
      </c>
      <c r="J27" s="28">
        <f>H27/R27*100</f>
        <v>150.68493150684932</v>
      </c>
      <c r="K27" s="29">
        <v>5</v>
      </c>
      <c r="L27" s="165" t="s">
        <v>11</v>
      </c>
      <c r="M27" s="166"/>
      <c r="N27" s="15">
        <v>200</v>
      </c>
      <c r="O27" s="28">
        <f t="shared" si="49"/>
        <v>100</v>
      </c>
      <c r="P27" s="15">
        <v>197100</v>
      </c>
      <c r="Q27" s="28">
        <f>P27/Z27*100</f>
        <v>80.056864337936645</v>
      </c>
      <c r="R27" s="15">
        <v>197100</v>
      </c>
      <c r="S27" s="28">
        <f t="shared" si="50"/>
        <v>100</v>
      </c>
      <c r="T27" s="28">
        <f t="shared" si="45"/>
        <v>80.056864337936645</v>
      </c>
      <c r="U27" s="29">
        <v>5</v>
      </c>
      <c r="V27" s="165" t="s">
        <v>11</v>
      </c>
      <c r="W27" s="166"/>
      <c r="X27" s="15">
        <v>200</v>
      </c>
      <c r="Y27" s="28">
        <f>X27/AH27*100</f>
        <v>132.45033112582783</v>
      </c>
      <c r="Z27" s="15">
        <v>246200</v>
      </c>
      <c r="AA27" s="28">
        <f>Z27/AJ27*100</f>
        <v>117.63019589106545</v>
      </c>
      <c r="AB27" s="15">
        <v>246200</v>
      </c>
      <c r="AC27" s="28">
        <f t="shared" si="6"/>
        <v>100</v>
      </c>
      <c r="AD27" s="28">
        <f>AB27/AL27*100</f>
        <v>117.63019589106545</v>
      </c>
      <c r="AE27" s="29">
        <v>5</v>
      </c>
      <c r="AF27" s="165" t="s">
        <v>11</v>
      </c>
      <c r="AG27" s="166"/>
      <c r="AH27" s="15">
        <v>151</v>
      </c>
      <c r="AI27" s="28">
        <f>AH27/AR25*100</f>
        <v>117.96875</v>
      </c>
      <c r="AJ27" s="15">
        <v>209300</v>
      </c>
      <c r="AK27" s="28">
        <f>AJ27/AT25*100</f>
        <v>85.990139687756781</v>
      </c>
      <c r="AL27" s="15">
        <v>209300</v>
      </c>
      <c r="AM27" s="28">
        <f t="shared" si="9"/>
        <v>100</v>
      </c>
      <c r="AN27" s="28">
        <f>AL27/AV25*100</f>
        <v>85.990139687756781</v>
      </c>
      <c r="AO27" s="29">
        <v>7</v>
      </c>
      <c r="AP27" s="165" t="s">
        <v>13</v>
      </c>
      <c r="AQ27" s="166"/>
      <c r="AR27" s="15">
        <v>7639</v>
      </c>
      <c r="AS27" s="28">
        <f t="shared" si="11"/>
        <v>98.797206414899122</v>
      </c>
      <c r="AT27" s="15">
        <v>6917250</v>
      </c>
      <c r="AU27" s="28">
        <f>AT27/BD27*100</f>
        <v>97.775845984225256</v>
      </c>
      <c r="AV27" s="15">
        <v>6917250</v>
      </c>
      <c r="AW27" s="28">
        <f>ROUND(AV27/AT27*100,1)</f>
        <v>100</v>
      </c>
      <c r="AX27" s="28">
        <f>AV27/BF27*100</f>
        <v>97.775845984225256</v>
      </c>
      <c r="AY27" s="29">
        <v>7</v>
      </c>
      <c r="AZ27" s="165" t="s">
        <v>13</v>
      </c>
      <c r="BA27" s="166"/>
      <c r="BB27" s="15">
        <v>7732</v>
      </c>
      <c r="BC27" s="28">
        <f t="shared" si="15"/>
        <v>111.75025292672352</v>
      </c>
      <c r="BD27" s="15">
        <v>7074600</v>
      </c>
      <c r="BE27" s="28">
        <f>BD27/BN27*100</f>
        <v>91.696315738310489</v>
      </c>
      <c r="BF27" s="15">
        <v>7074600</v>
      </c>
      <c r="BG27" s="28">
        <f>ROUND(BF27/BD27*100,1)</f>
        <v>100</v>
      </c>
      <c r="BH27" s="28">
        <f>BF27/BP27*100</f>
        <v>91.696315738310489</v>
      </c>
      <c r="BI27" s="29">
        <v>7</v>
      </c>
      <c r="BJ27" s="165" t="s">
        <v>13</v>
      </c>
      <c r="BK27" s="166"/>
      <c r="BL27" s="15">
        <v>6919</v>
      </c>
      <c r="BM27" s="28">
        <f t="shared" si="19"/>
        <v>96.097222222222229</v>
      </c>
      <c r="BN27" s="15">
        <v>7715250</v>
      </c>
      <c r="BO27" s="28">
        <f>BN27/BX27*100</f>
        <v>97.394482210145611</v>
      </c>
      <c r="BP27" s="15">
        <v>7715250</v>
      </c>
      <c r="BQ27" s="28">
        <f>ROUND(BP27/BN27*100,1)</f>
        <v>100</v>
      </c>
      <c r="BR27" s="28">
        <f>BP27/BZ27*100</f>
        <v>97.394482210145611</v>
      </c>
      <c r="BS27" s="29">
        <v>7</v>
      </c>
      <c r="BT27" s="165" t="s">
        <v>13</v>
      </c>
      <c r="BU27" s="166"/>
      <c r="BV27" s="15">
        <v>7200</v>
      </c>
      <c r="BW27" s="84">
        <f t="shared" si="23"/>
        <v>100</v>
      </c>
      <c r="BX27" s="15">
        <v>7921650</v>
      </c>
      <c r="BY27" s="84">
        <f>BX27/CH27*100</f>
        <v>100.81513439218082</v>
      </c>
      <c r="BZ27" s="15">
        <v>7921650</v>
      </c>
      <c r="CA27" s="84">
        <f>ROUND(BZ27/BX27*100,1)</f>
        <v>100</v>
      </c>
      <c r="CB27" s="84">
        <f>BZ27/CJ27*100</f>
        <v>100.81513439218082</v>
      </c>
      <c r="CC27" s="29">
        <v>7</v>
      </c>
      <c r="CD27" s="165" t="s">
        <v>13</v>
      </c>
      <c r="CE27" s="166"/>
      <c r="CF27" s="15">
        <v>7200</v>
      </c>
      <c r="CG27" s="84">
        <f t="shared" si="27"/>
        <v>94.73684210526315</v>
      </c>
      <c r="CH27" s="15">
        <v>7857600</v>
      </c>
      <c r="CI27" s="84">
        <f>CH27/CR27*100</f>
        <v>98.529135161569428</v>
      </c>
      <c r="CJ27" s="15">
        <v>7857600</v>
      </c>
      <c r="CK27" s="84">
        <f>ROUND(CJ27/CH27*100,1)</f>
        <v>100</v>
      </c>
      <c r="CL27" s="84">
        <f>CJ27/CT27*100</f>
        <v>98.529135161569428</v>
      </c>
      <c r="CM27" s="29">
        <v>7</v>
      </c>
      <c r="CN27" s="165" t="s">
        <v>13</v>
      </c>
      <c r="CO27" s="166"/>
      <c r="CP27" s="15">
        <v>7600</v>
      </c>
      <c r="CQ27" s="84">
        <f t="shared" si="31"/>
        <v>95</v>
      </c>
      <c r="CR27" s="15">
        <v>7974900</v>
      </c>
      <c r="CS27" s="84">
        <f>CR27/DB27*100</f>
        <v>96.772784360836567</v>
      </c>
      <c r="CT27" s="15">
        <v>7974900</v>
      </c>
      <c r="CU27" s="84">
        <f>ROUND(CT27/CR27*100,1)</f>
        <v>100</v>
      </c>
      <c r="CV27" s="84">
        <f>CT27/DD27*100</f>
        <v>96.772784360836567</v>
      </c>
      <c r="CW27" s="29">
        <v>7</v>
      </c>
      <c r="CX27" s="165" t="s">
        <v>13</v>
      </c>
      <c r="CY27" s="166"/>
      <c r="CZ27" s="15">
        <v>8000</v>
      </c>
      <c r="DA27" s="84">
        <f t="shared" si="35"/>
        <v>100</v>
      </c>
      <c r="DB27" s="15">
        <v>8240850</v>
      </c>
      <c r="DC27" s="84">
        <f>DB27/DL27*100</f>
        <v>99.024873828406641</v>
      </c>
      <c r="DD27" s="15">
        <v>8240850</v>
      </c>
      <c r="DE27" s="84">
        <f>ROUND(DD27/DB27*100,1)</f>
        <v>100</v>
      </c>
      <c r="DF27" s="84">
        <f>DD27/DN27*100</f>
        <v>99.024873828406641</v>
      </c>
      <c r="DG27" s="29">
        <v>7</v>
      </c>
      <c r="DH27" s="165" t="s">
        <v>13</v>
      </c>
      <c r="DI27" s="166"/>
      <c r="DJ27" s="15">
        <v>8000</v>
      </c>
      <c r="DK27" s="10">
        <v>88.9</v>
      </c>
      <c r="DL27" s="15">
        <v>8322000</v>
      </c>
      <c r="DM27" s="10">
        <v>94.8</v>
      </c>
      <c r="DN27" s="15">
        <v>8322000</v>
      </c>
      <c r="DO27" s="84">
        <f>ROUND(DN27/DL27*100,1)</f>
        <v>100</v>
      </c>
      <c r="DP27" s="10">
        <v>100</v>
      </c>
    </row>
    <row r="28" spans="1:120" ht="26.25" customHeight="1" x14ac:dyDescent="0.15">
      <c r="A28" s="29">
        <v>6</v>
      </c>
      <c r="B28" s="165" t="s">
        <v>12</v>
      </c>
      <c r="C28" s="166"/>
      <c r="D28" s="15">
        <v>1</v>
      </c>
      <c r="E28" s="28">
        <f t="shared" si="46"/>
        <v>100</v>
      </c>
      <c r="F28" s="15">
        <v>0</v>
      </c>
      <c r="G28" s="30" t="s">
        <v>39</v>
      </c>
      <c r="H28" s="15">
        <v>0</v>
      </c>
      <c r="I28" s="30" t="s">
        <v>39</v>
      </c>
      <c r="J28" s="30" t="s">
        <v>39</v>
      </c>
      <c r="K28" s="29">
        <v>6</v>
      </c>
      <c r="L28" s="165" t="s">
        <v>12</v>
      </c>
      <c r="M28" s="166"/>
      <c r="N28" s="15">
        <v>1</v>
      </c>
      <c r="O28" s="28">
        <f t="shared" si="49"/>
        <v>100</v>
      </c>
      <c r="P28" s="15">
        <v>0</v>
      </c>
      <c r="Q28" s="30" t="s">
        <v>39</v>
      </c>
      <c r="R28" s="15">
        <v>0</v>
      </c>
      <c r="S28" s="30" t="s">
        <v>39</v>
      </c>
      <c r="T28" s="30" t="s">
        <v>39</v>
      </c>
      <c r="U28" s="29">
        <v>6</v>
      </c>
      <c r="V28" s="165" t="s">
        <v>12</v>
      </c>
      <c r="W28" s="166"/>
      <c r="X28" s="15">
        <v>1</v>
      </c>
      <c r="Y28" s="28">
        <f>X28/AH28*100</f>
        <v>100</v>
      </c>
      <c r="Z28" s="15">
        <v>0</v>
      </c>
      <c r="AA28" s="30" t="s">
        <v>39</v>
      </c>
      <c r="AB28" s="15">
        <v>0</v>
      </c>
      <c r="AC28" s="30" t="s">
        <v>39</v>
      </c>
      <c r="AD28" s="30" t="s">
        <v>39</v>
      </c>
      <c r="AE28" s="29">
        <v>6</v>
      </c>
      <c r="AF28" s="165" t="s">
        <v>12</v>
      </c>
      <c r="AG28" s="166"/>
      <c r="AH28" s="15">
        <v>1</v>
      </c>
      <c r="AI28" s="28">
        <f>AH28/AR26*100</f>
        <v>100</v>
      </c>
      <c r="AJ28" s="15">
        <v>0</v>
      </c>
      <c r="AK28" s="30" t="s">
        <v>39</v>
      </c>
      <c r="AL28" s="15">
        <v>0</v>
      </c>
      <c r="AM28" s="30" t="s">
        <v>39</v>
      </c>
      <c r="AN28" s="30" t="s">
        <v>39</v>
      </c>
    </row>
    <row r="29" spans="1:120" ht="26.25" customHeight="1" x14ac:dyDescent="0.15">
      <c r="A29" s="29">
        <v>7</v>
      </c>
      <c r="B29" s="165" t="s">
        <v>13</v>
      </c>
      <c r="C29" s="166"/>
      <c r="D29" s="15">
        <v>4001</v>
      </c>
      <c r="E29" s="28">
        <f t="shared" si="46"/>
        <v>77.764820213799794</v>
      </c>
      <c r="F29" s="15">
        <v>4786950</v>
      </c>
      <c r="G29" s="28">
        <f>F29/P29*100</f>
        <v>131.17806642551793</v>
      </c>
      <c r="H29" s="15">
        <v>4786950</v>
      </c>
      <c r="I29" s="28">
        <f>ROUND(H29/F29*100,1)</f>
        <v>100</v>
      </c>
      <c r="J29" s="28">
        <f>H29/R29*100</f>
        <v>131.17806642551793</v>
      </c>
      <c r="K29" s="29">
        <v>7</v>
      </c>
      <c r="L29" s="165" t="s">
        <v>13</v>
      </c>
      <c r="M29" s="166"/>
      <c r="N29" s="15">
        <v>5145</v>
      </c>
      <c r="O29" s="28">
        <f t="shared" si="49"/>
        <v>93.105320304017368</v>
      </c>
      <c r="P29" s="15">
        <v>3649200</v>
      </c>
      <c r="Q29" s="28">
        <f>P29/Z29*100</f>
        <v>132.19583763516817</v>
      </c>
      <c r="R29" s="15">
        <v>3649200</v>
      </c>
      <c r="S29" s="28">
        <f>ROUND(R29/P29*100,1)</f>
        <v>100</v>
      </c>
      <c r="T29" s="28">
        <f>R29/AB29*100</f>
        <v>132.19583763516817</v>
      </c>
      <c r="U29" s="29">
        <v>7</v>
      </c>
      <c r="V29" s="165" t="s">
        <v>13</v>
      </c>
      <c r="W29" s="166"/>
      <c r="X29" s="15">
        <v>5526</v>
      </c>
      <c r="Y29" s="28">
        <f>X29/AH29*100</f>
        <v>85.383189122373309</v>
      </c>
      <c r="Z29" s="15">
        <v>2760450</v>
      </c>
      <c r="AA29" s="28">
        <f>Z29/AJ29*100</f>
        <v>45.617470626146449</v>
      </c>
      <c r="AB29" s="15">
        <v>2760450</v>
      </c>
      <c r="AC29" s="28">
        <f>ROUND(AB29/Z29*100,1)</f>
        <v>100</v>
      </c>
      <c r="AD29" s="28">
        <f>AB29/AL29*100</f>
        <v>45.617470626146449</v>
      </c>
      <c r="AE29" s="29">
        <v>7</v>
      </c>
      <c r="AF29" s="165" t="s">
        <v>13</v>
      </c>
      <c r="AG29" s="166"/>
      <c r="AH29" s="15">
        <v>6472</v>
      </c>
      <c r="AI29" s="28">
        <f>AH29/AR27*100</f>
        <v>84.72313129990836</v>
      </c>
      <c r="AJ29" s="15">
        <v>6051300</v>
      </c>
      <c r="AK29" s="28">
        <f>AJ29/AT27*100</f>
        <v>87.481296758104747</v>
      </c>
      <c r="AL29" s="15">
        <v>6051300</v>
      </c>
      <c r="AM29" s="28">
        <f>ROUND(AL29/AJ29*100,1)</f>
        <v>100</v>
      </c>
      <c r="AN29" s="28">
        <f>AL29/AV27*100</f>
        <v>87.481296758104747</v>
      </c>
    </row>
  </sheetData>
  <sheetProtection selectLockedCells="1"/>
  <mergeCells count="274">
    <mergeCell ref="B24:C24"/>
    <mergeCell ref="B25:C25"/>
    <mergeCell ref="B26:C26"/>
    <mergeCell ref="B27:C27"/>
    <mergeCell ref="B28:C28"/>
    <mergeCell ref="B29:C29"/>
    <mergeCell ref="B11:C11"/>
    <mergeCell ref="B14:C14"/>
    <mergeCell ref="B17:C17"/>
    <mergeCell ref="B18:C18"/>
    <mergeCell ref="B19:C19"/>
    <mergeCell ref="B20:C20"/>
    <mergeCell ref="B21:C21"/>
    <mergeCell ref="B22:C22"/>
    <mergeCell ref="B23:C23"/>
    <mergeCell ref="A3:C3"/>
    <mergeCell ref="D3:J3"/>
    <mergeCell ref="A4:C4"/>
    <mergeCell ref="D4:E4"/>
    <mergeCell ref="F4:G4"/>
    <mergeCell ref="H4:J4"/>
    <mergeCell ref="A5:C5"/>
    <mergeCell ref="A7:C7"/>
    <mergeCell ref="B10:C10"/>
    <mergeCell ref="L24:M24"/>
    <mergeCell ref="L25:M25"/>
    <mergeCell ref="L26:M26"/>
    <mergeCell ref="L27:M27"/>
    <mergeCell ref="L28:M28"/>
    <mergeCell ref="L29:M29"/>
    <mergeCell ref="L11:M11"/>
    <mergeCell ref="L14:M14"/>
    <mergeCell ref="L17:M17"/>
    <mergeCell ref="L18:M18"/>
    <mergeCell ref="L19:M19"/>
    <mergeCell ref="L20:M20"/>
    <mergeCell ref="L21:M21"/>
    <mergeCell ref="L22:M22"/>
    <mergeCell ref="L23:M23"/>
    <mergeCell ref="K3:M3"/>
    <mergeCell ref="N3:T3"/>
    <mergeCell ref="K4:M4"/>
    <mergeCell ref="N4:O4"/>
    <mergeCell ref="P4:Q4"/>
    <mergeCell ref="R4:T4"/>
    <mergeCell ref="K5:M5"/>
    <mergeCell ref="K7:M7"/>
    <mergeCell ref="L10:M10"/>
    <mergeCell ref="V22:W22"/>
    <mergeCell ref="V26:W26"/>
    <mergeCell ref="V27:W27"/>
    <mergeCell ref="V28:W28"/>
    <mergeCell ref="V29:W29"/>
    <mergeCell ref="V23:W23"/>
    <mergeCell ref="V11:W11"/>
    <mergeCell ref="V14:W14"/>
    <mergeCell ref="V17:W17"/>
    <mergeCell ref="V18:W18"/>
    <mergeCell ref="V19:W19"/>
    <mergeCell ref="V20:W20"/>
    <mergeCell ref="V21:W21"/>
    <mergeCell ref="V24:W24"/>
    <mergeCell ref="V25:W25"/>
    <mergeCell ref="U3:W3"/>
    <mergeCell ref="X3:AD3"/>
    <mergeCell ref="U4:W4"/>
    <mergeCell ref="X4:Y4"/>
    <mergeCell ref="Z4:AA4"/>
    <mergeCell ref="AB4:AD4"/>
    <mergeCell ref="U5:W5"/>
    <mergeCell ref="U7:W7"/>
    <mergeCell ref="V10:W10"/>
    <mergeCell ref="AF29:AG29"/>
    <mergeCell ref="AF25:AG25"/>
    <mergeCell ref="AF11:AG11"/>
    <mergeCell ref="AF14:AG14"/>
    <mergeCell ref="AF17:AG17"/>
    <mergeCell ref="AF18:AG18"/>
    <mergeCell ref="AF19:AG19"/>
    <mergeCell ref="AF20:AG20"/>
    <mergeCell ref="AF21:AG21"/>
    <mergeCell ref="AF23:AG23"/>
    <mergeCell ref="AF26:AG26"/>
    <mergeCell ref="AF27:AG27"/>
    <mergeCell ref="AF28:AG28"/>
    <mergeCell ref="AF24:AG24"/>
    <mergeCell ref="AF22:AG22"/>
    <mergeCell ref="AE3:AG3"/>
    <mergeCell ref="AH3:AN3"/>
    <mergeCell ref="AE4:AG4"/>
    <mergeCell ref="AH4:AI4"/>
    <mergeCell ref="AJ4:AK4"/>
    <mergeCell ref="AL4:AN4"/>
    <mergeCell ref="AE5:AG5"/>
    <mergeCell ref="AE7:AG7"/>
    <mergeCell ref="AF10:AG10"/>
    <mergeCell ref="AZ27:BA27"/>
    <mergeCell ref="AY7:BA7"/>
    <mergeCell ref="AZ10:BA10"/>
    <mergeCell ref="AZ11:BA11"/>
    <mergeCell ref="AZ14:BA14"/>
    <mergeCell ref="AZ17:BA17"/>
    <mergeCell ref="AZ18:BA18"/>
    <mergeCell ref="AZ19:BA19"/>
    <mergeCell ref="AZ20:BA20"/>
    <mergeCell ref="BN4:BO4"/>
    <mergeCell ref="BP4:BR4"/>
    <mergeCell ref="BL3:BR3"/>
    <mergeCell ref="BI7:BK7"/>
    <mergeCell ref="BJ17:BK17"/>
    <mergeCell ref="BJ18:BK18"/>
    <mergeCell ref="BJ26:BK26"/>
    <mergeCell ref="AY5:BA5"/>
    <mergeCell ref="BI1:BR1"/>
    <mergeCell ref="BJ2:BR2"/>
    <mergeCell ref="BJ11:BK11"/>
    <mergeCell ref="BI3:BK3"/>
    <mergeCell ref="BI4:BK4"/>
    <mergeCell ref="BI5:BK5"/>
    <mergeCell ref="BL4:BM4"/>
    <mergeCell ref="BJ14:BK14"/>
    <mergeCell ref="AZ21:BA21"/>
    <mergeCell ref="AZ22:BA22"/>
    <mergeCell ref="AZ23:BA23"/>
    <mergeCell ref="AZ24:BA24"/>
    <mergeCell ref="AZ25:BA25"/>
    <mergeCell ref="AZ26:BA26"/>
    <mergeCell ref="BJ22:BK22"/>
    <mergeCell ref="AY3:BA3"/>
    <mergeCell ref="BT17:BU17"/>
    <mergeCell ref="BS5:BU5"/>
    <mergeCell ref="BS7:BU7"/>
    <mergeCell ref="BT10:BU10"/>
    <mergeCell ref="BJ23:BK23"/>
    <mergeCell ref="BJ24:BK24"/>
    <mergeCell ref="BJ25:BK25"/>
    <mergeCell ref="BJ10:BK10"/>
    <mergeCell ref="BJ19:BK19"/>
    <mergeCell ref="BJ20:BK20"/>
    <mergeCell ref="BJ21:BK21"/>
    <mergeCell ref="BT18:BU18"/>
    <mergeCell ref="BT19:BU19"/>
    <mergeCell ref="BT20:BU20"/>
    <mergeCell ref="BT21:BU21"/>
    <mergeCell ref="BT22:BU22"/>
    <mergeCell ref="BT23:BU23"/>
    <mergeCell ref="CD10:CE10"/>
    <mergeCell ref="BS3:BU3"/>
    <mergeCell ref="BV3:CB3"/>
    <mergeCell ref="BS4:BU4"/>
    <mergeCell ref="BV4:BW4"/>
    <mergeCell ref="BX4:BY4"/>
    <mergeCell ref="BZ4:CB4"/>
    <mergeCell ref="BT11:BU11"/>
    <mergeCell ref="BT14:BU14"/>
    <mergeCell ref="CD21:CE21"/>
    <mergeCell ref="CD18:CE18"/>
    <mergeCell ref="CD19:CE19"/>
    <mergeCell ref="CD20:CE20"/>
    <mergeCell ref="CM3:CO3"/>
    <mergeCell ref="CP3:CV3"/>
    <mergeCell ref="CM4:CO4"/>
    <mergeCell ref="CP4:CQ4"/>
    <mergeCell ref="CR4:CS4"/>
    <mergeCell ref="CT4:CV4"/>
    <mergeCell ref="CC3:CE3"/>
    <mergeCell ref="CF3:CL3"/>
    <mergeCell ref="CC4:CE4"/>
    <mergeCell ref="CF4:CG4"/>
    <mergeCell ref="CH4:CI4"/>
    <mergeCell ref="CJ4:CL4"/>
    <mergeCell ref="CM5:CO5"/>
    <mergeCell ref="CM7:CO7"/>
    <mergeCell ref="CN10:CO10"/>
    <mergeCell ref="CD11:CE11"/>
    <mergeCell ref="CD14:CE14"/>
    <mergeCell ref="CD17:CE17"/>
    <mergeCell ref="CC5:CE5"/>
    <mergeCell ref="CC7:CE7"/>
    <mergeCell ref="CN11:CO11"/>
    <mergeCell ref="CN14:CO14"/>
    <mergeCell ref="CN17:CO17"/>
    <mergeCell ref="CN18:CO18"/>
    <mergeCell ref="CN19:CO19"/>
    <mergeCell ref="CN20:CO20"/>
    <mergeCell ref="CN21:CO21"/>
    <mergeCell ref="CN22:CO22"/>
    <mergeCell ref="CN23:CO23"/>
    <mergeCell ref="CD22:CE22"/>
    <mergeCell ref="CD23:CE23"/>
    <mergeCell ref="CD24:CE24"/>
    <mergeCell ref="CD25:CE25"/>
    <mergeCell ref="CD26:CE26"/>
    <mergeCell ref="CN24:CO24"/>
    <mergeCell ref="CN25:CO25"/>
    <mergeCell ref="CN26:CO26"/>
    <mergeCell ref="CN27:CO27"/>
    <mergeCell ref="CD27:CE27"/>
    <mergeCell ref="CX21:CY21"/>
    <mergeCell ref="CX25:CY25"/>
    <mergeCell ref="CX26:CY26"/>
    <mergeCell ref="DH27:DI27"/>
    <mergeCell ref="DH11:DI11"/>
    <mergeCell ref="DH14:DI14"/>
    <mergeCell ref="DH17:DI17"/>
    <mergeCell ref="DH18:DI18"/>
    <mergeCell ref="DH19:DI19"/>
    <mergeCell ref="DJ3:DP3"/>
    <mergeCell ref="DG4:DI4"/>
    <mergeCell ref="DJ4:DK4"/>
    <mergeCell ref="DL4:DM4"/>
    <mergeCell ref="DN4:DP4"/>
    <mergeCell ref="CX11:CY11"/>
    <mergeCell ref="BJ27:BK27"/>
    <mergeCell ref="BT24:BU24"/>
    <mergeCell ref="BT25:BU25"/>
    <mergeCell ref="BT26:BU26"/>
    <mergeCell ref="BT27:BU27"/>
    <mergeCell ref="CX14:CY14"/>
    <mergeCell ref="CX17:CY17"/>
    <mergeCell ref="CX18:CY18"/>
    <mergeCell ref="CX19:CY19"/>
    <mergeCell ref="CX23:CY23"/>
    <mergeCell ref="CZ4:DA4"/>
    <mergeCell ref="DB4:DC4"/>
    <mergeCell ref="DD4:DF4"/>
    <mergeCell ref="DG3:DI3"/>
    <mergeCell ref="CW5:CY5"/>
    <mergeCell ref="CW7:CY7"/>
    <mergeCell ref="CX10:CY10"/>
    <mergeCell ref="CX27:CY27"/>
    <mergeCell ref="AP17:AQ17"/>
    <mergeCell ref="AP18:AQ18"/>
    <mergeCell ref="AO7:AQ7"/>
    <mergeCell ref="AP10:AQ10"/>
    <mergeCell ref="AR3:AX3"/>
    <mergeCell ref="AR4:AS4"/>
    <mergeCell ref="AT4:AU4"/>
    <mergeCell ref="AV4:AX4"/>
    <mergeCell ref="DH26:DI26"/>
    <mergeCell ref="CX24:CY24"/>
    <mergeCell ref="DH20:DI20"/>
    <mergeCell ref="DH21:DI21"/>
    <mergeCell ref="DH22:DI22"/>
    <mergeCell ref="DH23:DI23"/>
    <mergeCell ref="DH24:DI24"/>
    <mergeCell ref="CX20:CY20"/>
    <mergeCell ref="DH25:DI25"/>
    <mergeCell ref="DG5:DI5"/>
    <mergeCell ref="DG7:DI7"/>
    <mergeCell ref="DH10:DI10"/>
    <mergeCell ref="CX22:CY22"/>
    <mergeCell ref="CW3:CY3"/>
    <mergeCell ref="CZ3:DF3"/>
    <mergeCell ref="CW4:CY4"/>
    <mergeCell ref="AO3:AQ3"/>
    <mergeCell ref="BB3:BH3"/>
    <mergeCell ref="AO4:AQ4"/>
    <mergeCell ref="BB4:BC4"/>
    <mergeCell ref="BD4:BE4"/>
    <mergeCell ref="BF4:BH4"/>
    <mergeCell ref="AO5:AQ5"/>
    <mergeCell ref="AP11:AQ11"/>
    <mergeCell ref="AP14:AQ14"/>
    <mergeCell ref="AY4:BA4"/>
    <mergeCell ref="AP22:AQ22"/>
    <mergeCell ref="AP23:AQ23"/>
    <mergeCell ref="AP24:AQ24"/>
    <mergeCell ref="AP25:AQ25"/>
    <mergeCell ref="AP26:AQ26"/>
    <mergeCell ref="AP27:AQ27"/>
    <mergeCell ref="AP19:AQ19"/>
    <mergeCell ref="AP20:AQ20"/>
    <mergeCell ref="AP21:AQ21"/>
  </mergeCells>
  <phoneticPr fontId="2"/>
  <conditionalFormatting sqref="BL12:BL13 AH23:AH29 AJ23:AJ29 AL23:AL29 X22 Z22 AB22 X24:X29 Z24:Z29 AB24:AB29">
    <cfRule type="expression" dxfId="313" priority="77">
      <formula>X12=""</formula>
    </cfRule>
  </conditionalFormatting>
  <conditionalFormatting sqref="BN12:BN13">
    <cfRule type="expression" dxfId="312" priority="76">
      <formula>BN12=""</formula>
    </cfRule>
  </conditionalFormatting>
  <conditionalFormatting sqref="BP12:BP13">
    <cfRule type="expression" dxfId="311" priority="75">
      <formula>BP12=""</formula>
    </cfRule>
  </conditionalFormatting>
  <conditionalFormatting sqref="BL15:BL16">
    <cfRule type="expression" dxfId="310" priority="74">
      <formula>BL15=""</formula>
    </cfRule>
  </conditionalFormatting>
  <conditionalFormatting sqref="BN15:BN16">
    <cfRule type="expression" dxfId="309" priority="73">
      <formula>BN15=""</formula>
    </cfRule>
  </conditionalFormatting>
  <conditionalFormatting sqref="BP15:BP16">
    <cfRule type="expression" dxfId="308" priority="72">
      <formula>BP15=""</formula>
    </cfRule>
  </conditionalFormatting>
  <conditionalFormatting sqref="BL18:BL20">
    <cfRule type="expression" dxfId="307" priority="71">
      <formula>BL18=""</formula>
    </cfRule>
  </conditionalFormatting>
  <conditionalFormatting sqref="BN18:BN20">
    <cfRule type="expression" dxfId="306" priority="70">
      <formula>BN18=""</formula>
    </cfRule>
  </conditionalFormatting>
  <conditionalFormatting sqref="BP18:BP20">
    <cfRule type="expression" dxfId="305" priority="69">
      <formula>BP18=""</formula>
    </cfRule>
  </conditionalFormatting>
  <conditionalFormatting sqref="BL22:BL27">
    <cfRule type="expression" dxfId="304" priority="68">
      <formula>BL22=""</formula>
    </cfRule>
  </conditionalFormatting>
  <conditionalFormatting sqref="BN22:BN27">
    <cfRule type="expression" dxfId="303" priority="67">
      <formula>BN22=""</formula>
    </cfRule>
  </conditionalFormatting>
  <conditionalFormatting sqref="BP22:BP27">
    <cfRule type="expression" dxfId="302" priority="66">
      <formula>BP22=""</formula>
    </cfRule>
  </conditionalFormatting>
  <conditionalFormatting sqref="BB3:BH3">
    <cfRule type="expression" dxfId="301" priority="65">
      <formula>$BL$3=""</formula>
    </cfRule>
  </conditionalFormatting>
  <conditionalFormatting sqref="BB12:BB13">
    <cfRule type="expression" dxfId="300" priority="64">
      <formula>BB12=""</formula>
    </cfRule>
  </conditionalFormatting>
  <conditionalFormatting sqref="BD12:BD13">
    <cfRule type="expression" dxfId="299" priority="63">
      <formula>BD12=""</formula>
    </cfRule>
  </conditionalFormatting>
  <conditionalFormatting sqref="BF12:BF13">
    <cfRule type="expression" dxfId="298" priority="62">
      <formula>BF12=""</formula>
    </cfRule>
  </conditionalFormatting>
  <conditionalFormatting sqref="BB15:BB16">
    <cfRule type="expression" dxfId="297" priority="61">
      <formula>BB15=""</formula>
    </cfRule>
  </conditionalFormatting>
  <conditionalFormatting sqref="BD15:BD16">
    <cfRule type="expression" dxfId="296" priority="60">
      <formula>BD15=""</formula>
    </cfRule>
  </conditionalFormatting>
  <conditionalFormatting sqref="BF15:BF16">
    <cfRule type="expression" dxfId="295" priority="59">
      <formula>BF15=""</formula>
    </cfRule>
  </conditionalFormatting>
  <conditionalFormatting sqref="BB18:BB20">
    <cfRule type="expression" dxfId="294" priority="58">
      <formula>BB18=""</formula>
    </cfRule>
  </conditionalFormatting>
  <conditionalFormatting sqref="BD18:BD20">
    <cfRule type="expression" dxfId="293" priority="57">
      <formula>BD18=""</formula>
    </cfRule>
  </conditionalFormatting>
  <conditionalFormatting sqref="BF18:BF20">
    <cfRule type="expression" dxfId="292" priority="56">
      <formula>BF18=""</formula>
    </cfRule>
  </conditionalFormatting>
  <conditionalFormatting sqref="BB22:BB27">
    <cfRule type="expression" dxfId="291" priority="55">
      <formula>BB22=""</formula>
    </cfRule>
  </conditionalFormatting>
  <conditionalFormatting sqref="BD22:BD27">
    <cfRule type="expression" dxfId="290" priority="54">
      <formula>BD22=""</formula>
    </cfRule>
  </conditionalFormatting>
  <conditionalFormatting sqref="BF22:BF27">
    <cfRule type="expression" dxfId="289" priority="53">
      <formula>BF22=""</formula>
    </cfRule>
  </conditionalFormatting>
  <conditionalFormatting sqref="AR3:AX3">
    <cfRule type="expression" dxfId="288" priority="52">
      <formula>$BL$3=""</formula>
    </cfRule>
  </conditionalFormatting>
  <conditionalFormatting sqref="AR12:AR13">
    <cfRule type="expression" dxfId="287" priority="51">
      <formula>AR12=""</formula>
    </cfRule>
  </conditionalFormatting>
  <conditionalFormatting sqref="AT12:AT13">
    <cfRule type="expression" dxfId="286" priority="50">
      <formula>AT12=""</formula>
    </cfRule>
  </conditionalFormatting>
  <conditionalFormatting sqref="AV12:AV13">
    <cfRule type="expression" dxfId="285" priority="49">
      <formula>AV12=""</formula>
    </cfRule>
  </conditionalFormatting>
  <conditionalFormatting sqref="AR15:AR16">
    <cfRule type="expression" dxfId="284" priority="48">
      <formula>AR15=""</formula>
    </cfRule>
  </conditionalFormatting>
  <conditionalFormatting sqref="AT15:AT16">
    <cfRule type="expression" dxfId="283" priority="47">
      <formula>AT15=""</formula>
    </cfRule>
  </conditionalFormatting>
  <conditionalFormatting sqref="AV15:AV16">
    <cfRule type="expression" dxfId="282" priority="46">
      <formula>AV15=""</formula>
    </cfRule>
  </conditionalFormatting>
  <conditionalFormatting sqref="AR18:AR20">
    <cfRule type="expression" dxfId="281" priority="45">
      <formula>AR18=""</formula>
    </cfRule>
  </conditionalFormatting>
  <conditionalFormatting sqref="AT18:AT20">
    <cfRule type="expression" dxfId="280" priority="44">
      <formula>AT18=""</formula>
    </cfRule>
  </conditionalFormatting>
  <conditionalFormatting sqref="AV18:AV20">
    <cfRule type="expression" dxfId="279" priority="43">
      <formula>AV18=""</formula>
    </cfRule>
  </conditionalFormatting>
  <conditionalFormatting sqref="AR22:AR27">
    <cfRule type="expression" dxfId="278" priority="42">
      <formula>AR22=""</formula>
    </cfRule>
  </conditionalFormatting>
  <conditionalFormatting sqref="AT22:AT27">
    <cfRule type="expression" dxfId="277" priority="41">
      <formula>AT22=""</formula>
    </cfRule>
  </conditionalFormatting>
  <conditionalFormatting sqref="AV22:AV27">
    <cfRule type="expression" dxfId="276" priority="40">
      <formula>AV22=""</formula>
    </cfRule>
  </conditionalFormatting>
  <conditionalFormatting sqref="AH12:AH13">
    <cfRule type="expression" dxfId="275" priority="39">
      <formula>AH12=""</formula>
    </cfRule>
  </conditionalFormatting>
  <conditionalFormatting sqref="AJ12:AJ13">
    <cfRule type="expression" dxfId="274" priority="38">
      <formula>AJ12=""</formula>
    </cfRule>
  </conditionalFormatting>
  <conditionalFormatting sqref="AL12:AL13">
    <cfRule type="expression" dxfId="273" priority="37">
      <formula>AL12=""</formula>
    </cfRule>
  </conditionalFormatting>
  <conditionalFormatting sqref="AH15:AH16">
    <cfRule type="expression" dxfId="272" priority="36">
      <formula>AH15=""</formula>
    </cfRule>
  </conditionalFormatting>
  <conditionalFormatting sqref="AJ15:AJ16">
    <cfRule type="expression" dxfId="271" priority="35">
      <formula>AJ15=""</formula>
    </cfRule>
  </conditionalFormatting>
  <conditionalFormatting sqref="AL15:AL16">
    <cfRule type="expression" dxfId="270" priority="34">
      <formula>AL15=""</formula>
    </cfRule>
  </conditionalFormatting>
  <conditionalFormatting sqref="AH18:AH20">
    <cfRule type="expression" dxfId="269" priority="33">
      <formula>AH18=""</formula>
    </cfRule>
  </conditionalFormatting>
  <conditionalFormatting sqref="AJ18:AJ20">
    <cfRule type="expression" dxfId="268" priority="32">
      <formula>AJ18=""</formula>
    </cfRule>
  </conditionalFormatting>
  <conditionalFormatting sqref="AL18:AL20">
    <cfRule type="expression" dxfId="267" priority="31">
      <formula>AL18=""</formula>
    </cfRule>
  </conditionalFormatting>
  <conditionalFormatting sqref="X12:X13">
    <cfRule type="expression" dxfId="266" priority="29">
      <formula>X12=""</formula>
    </cfRule>
  </conditionalFormatting>
  <conditionalFormatting sqref="Z12:Z13">
    <cfRule type="expression" dxfId="265" priority="28">
      <formula>Z12=""</formula>
    </cfRule>
  </conditionalFormatting>
  <conditionalFormatting sqref="AB12:AB13">
    <cfRule type="expression" dxfId="264" priority="27">
      <formula>AB12=""</formula>
    </cfRule>
  </conditionalFormatting>
  <conditionalFormatting sqref="X15:X16">
    <cfRule type="expression" dxfId="263" priority="26">
      <formula>X15=""</formula>
    </cfRule>
  </conditionalFormatting>
  <conditionalFormatting sqref="Z15:Z16">
    <cfRule type="expression" dxfId="262" priority="25">
      <formula>Z15=""</formula>
    </cfRule>
  </conditionalFormatting>
  <conditionalFormatting sqref="AB15:AB16">
    <cfRule type="expression" dxfId="261" priority="24">
      <formula>AB15=""</formula>
    </cfRule>
  </conditionalFormatting>
  <conditionalFormatting sqref="X18:X20">
    <cfRule type="expression" dxfId="260" priority="23">
      <formula>X18=""</formula>
    </cfRule>
  </conditionalFormatting>
  <conditionalFormatting sqref="Z18:Z20">
    <cfRule type="expression" dxfId="259" priority="22">
      <formula>Z18=""</formula>
    </cfRule>
  </conditionalFormatting>
  <conditionalFormatting sqref="AB18:AB20">
    <cfRule type="expression" dxfId="258" priority="21">
      <formula>AB18=""</formula>
    </cfRule>
  </conditionalFormatting>
  <conditionalFormatting sqref="N22 P22 R22 N24:N29 P24:P29 R24:R29">
    <cfRule type="expression" dxfId="257" priority="20">
      <formula>N22=""</formula>
    </cfRule>
  </conditionalFormatting>
  <conditionalFormatting sqref="N12:N13">
    <cfRule type="expression" dxfId="256" priority="19">
      <formula>N12=""</formula>
    </cfRule>
  </conditionalFormatting>
  <conditionalFormatting sqref="P12:P13">
    <cfRule type="expression" dxfId="255" priority="18">
      <formula>P12=""</formula>
    </cfRule>
  </conditionalFormatting>
  <conditionalFormatting sqref="R12:R13">
    <cfRule type="expression" dxfId="254" priority="17">
      <formula>R12=""</formula>
    </cfRule>
  </conditionalFormatting>
  <conditionalFormatting sqref="N15:N16">
    <cfRule type="expression" dxfId="253" priority="16">
      <formula>N15=""</formula>
    </cfRule>
  </conditionalFormatting>
  <conditionalFormatting sqref="P15:P16">
    <cfRule type="expression" dxfId="252" priority="15">
      <formula>P15=""</formula>
    </cfRule>
  </conditionalFormatting>
  <conditionalFormatting sqref="R15:R16">
    <cfRule type="expression" dxfId="251" priority="14">
      <formula>R15=""</formula>
    </cfRule>
  </conditionalFormatting>
  <conditionalFormatting sqref="N18:N20">
    <cfRule type="expression" dxfId="250" priority="13">
      <formula>N18=""</formula>
    </cfRule>
  </conditionalFormatting>
  <conditionalFormatting sqref="P18:P20">
    <cfRule type="expression" dxfId="249" priority="12">
      <formula>P18=""</formula>
    </cfRule>
  </conditionalFormatting>
  <conditionalFormatting sqref="R18:R20">
    <cfRule type="expression" dxfId="248" priority="11">
      <formula>R18=""</formula>
    </cfRule>
  </conditionalFormatting>
  <conditionalFormatting sqref="D22 F22 H22 D24:D29 F24:F29 H24:H29">
    <cfRule type="expression" dxfId="247" priority="10">
      <formula>D22=""</formula>
    </cfRule>
  </conditionalFormatting>
  <conditionalFormatting sqref="D12:D13">
    <cfRule type="expression" dxfId="246" priority="9">
      <formula>D12=""</formula>
    </cfRule>
  </conditionalFormatting>
  <conditionalFormatting sqref="F12:F13">
    <cfRule type="expression" dxfId="245" priority="8">
      <formula>F12=""</formula>
    </cfRule>
  </conditionalFormatting>
  <conditionalFormatting sqref="H12:H13">
    <cfRule type="expression" dxfId="244" priority="7">
      <formula>H12=""</formula>
    </cfRule>
  </conditionalFormatting>
  <conditionalFormatting sqref="D15:D16">
    <cfRule type="expression" dxfId="243" priority="6">
      <formula>D15=""</formula>
    </cfRule>
  </conditionalFormatting>
  <conditionalFormatting sqref="F15:F16">
    <cfRule type="expression" dxfId="242" priority="5">
      <formula>F15=""</formula>
    </cfRule>
  </conditionalFormatting>
  <conditionalFormatting sqref="H15:H16">
    <cfRule type="expression" dxfId="241" priority="4">
      <formula>H15=""</formula>
    </cfRule>
  </conditionalFormatting>
  <conditionalFormatting sqref="D18:D20">
    <cfRule type="expression" dxfId="240" priority="3">
      <formula>D18=""</formula>
    </cfRule>
  </conditionalFormatting>
  <conditionalFormatting sqref="F18:F20">
    <cfRule type="expression" dxfId="239" priority="2">
      <formula>F18=""</formula>
    </cfRule>
  </conditionalFormatting>
  <conditionalFormatting sqref="H18:H20">
    <cfRule type="expression" dxfId="238" priority="1">
      <formula>H18=""</formula>
    </cfRule>
  </conditionalFormatting>
  <dataValidations count="1">
    <dataValidation type="whole" operator="greaterThan" allowBlank="1" showInputMessage="1" showErrorMessage="1" sqref="AR3:AX3 BB3:BH3 AH3:AN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Ｐ明朝,標準"&amp;P</oddFooter>
  </headerFooter>
  <colBreaks count="3" manualBreakCount="3">
    <brk id="50" max="1048575" man="1"/>
    <brk id="60" max="1048575" man="1"/>
    <brk id="8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view="pageBreakPreview" zoomScale="110" zoomScaleNormal="100" zoomScaleSheetLayoutView="110" workbookViewId="0"/>
  </sheetViews>
  <sheetFormatPr defaultRowHeight="13.5" x14ac:dyDescent="0.15"/>
  <cols>
    <col min="1" max="1" width="4.375" style="1" customWidth="1"/>
    <col min="2" max="2" width="15" style="1" customWidth="1"/>
    <col min="3" max="3" width="5.625" style="1" customWidth="1"/>
    <col min="4" max="4" width="10" style="1" customWidth="1"/>
    <col min="5" max="5" width="5.625" style="1" customWidth="1"/>
    <col min="6" max="6" width="10" style="1" customWidth="1"/>
    <col min="7" max="7" width="5.625" style="1" customWidth="1"/>
    <col min="8" max="8" width="10" style="1" customWidth="1"/>
    <col min="9" max="9" width="5.625" style="1" customWidth="1"/>
    <col min="10" max="10" width="10" style="1" customWidth="1"/>
    <col min="11" max="11" width="5.625" style="1" customWidth="1"/>
    <col min="12" max="12" width="10" style="1" customWidth="1"/>
    <col min="13" max="13" width="5.125" style="1" customWidth="1"/>
    <col min="14" max="14" width="9.625" style="1" customWidth="1"/>
    <col min="15" max="15" width="5.625" style="1" customWidth="1"/>
    <col min="16" max="16" width="10" style="1" customWidth="1"/>
    <col min="17" max="17" width="5.125" style="1" customWidth="1"/>
    <col min="18" max="18" width="9.625" style="1" customWidth="1"/>
    <col min="19" max="19" width="5.625" style="1" customWidth="1"/>
    <col min="20" max="20" width="10" style="1" customWidth="1"/>
    <col min="21" max="21" width="5.125" style="1" customWidth="1"/>
    <col min="22" max="22" width="9.625" style="1" customWidth="1"/>
    <col min="23" max="16384" width="9" style="1"/>
  </cols>
  <sheetData>
    <row r="1" spans="1:22" ht="30" customHeight="1" x14ac:dyDescent="0.15">
      <c r="A1" s="27" t="s">
        <v>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ht="22.5" customHeight="1" x14ac:dyDescent="0.15">
      <c r="A3" s="213" t="s">
        <v>0</v>
      </c>
      <c r="B3" s="213"/>
      <c r="C3" s="212" t="s">
        <v>125</v>
      </c>
      <c r="D3" s="212"/>
      <c r="E3" s="212"/>
      <c r="F3" s="212"/>
      <c r="G3" s="212" t="s">
        <v>116</v>
      </c>
      <c r="H3" s="212"/>
      <c r="I3" s="212"/>
      <c r="J3" s="212"/>
      <c r="K3" s="212" t="s">
        <v>117</v>
      </c>
      <c r="L3" s="212"/>
      <c r="M3" s="212"/>
      <c r="N3" s="212"/>
      <c r="O3" s="212" t="s">
        <v>118</v>
      </c>
      <c r="P3" s="212"/>
      <c r="Q3" s="212"/>
      <c r="R3" s="212"/>
      <c r="S3" s="212" t="s">
        <v>124</v>
      </c>
      <c r="T3" s="212"/>
      <c r="U3" s="212"/>
      <c r="V3" s="212"/>
    </row>
    <row r="4" spans="1:22" ht="22.5" customHeight="1" x14ac:dyDescent="0.15">
      <c r="A4" s="211" t="s">
        <v>2</v>
      </c>
      <c r="B4" s="211"/>
      <c r="C4" s="209" t="s">
        <v>20</v>
      </c>
      <c r="D4" s="209"/>
      <c r="E4" s="209" t="s">
        <v>15</v>
      </c>
      <c r="F4" s="209"/>
      <c r="G4" s="209" t="s">
        <v>20</v>
      </c>
      <c r="H4" s="209"/>
      <c r="I4" s="209" t="s">
        <v>15</v>
      </c>
      <c r="J4" s="209"/>
      <c r="K4" s="209" t="s">
        <v>20</v>
      </c>
      <c r="L4" s="209"/>
      <c r="M4" s="209" t="s">
        <v>15</v>
      </c>
      <c r="N4" s="209"/>
      <c r="O4" s="209" t="s">
        <v>20</v>
      </c>
      <c r="P4" s="209"/>
      <c r="Q4" s="209" t="s">
        <v>15</v>
      </c>
      <c r="R4" s="209"/>
      <c r="S4" s="209" t="s">
        <v>20</v>
      </c>
      <c r="T4" s="209"/>
      <c r="U4" s="209" t="s">
        <v>15</v>
      </c>
      <c r="V4" s="209"/>
    </row>
    <row r="5" spans="1:22" ht="22.5" customHeight="1" x14ac:dyDescent="0.15">
      <c r="A5" s="210" t="s">
        <v>9</v>
      </c>
      <c r="B5" s="210"/>
      <c r="C5" s="22" t="s">
        <v>18</v>
      </c>
      <c r="D5" s="22" t="s">
        <v>14</v>
      </c>
      <c r="E5" s="22" t="s">
        <v>18</v>
      </c>
      <c r="F5" s="22" t="s">
        <v>14</v>
      </c>
      <c r="G5" s="22" t="s">
        <v>18</v>
      </c>
      <c r="H5" s="22" t="s">
        <v>14</v>
      </c>
      <c r="I5" s="22" t="s">
        <v>18</v>
      </c>
      <c r="J5" s="22" t="s">
        <v>14</v>
      </c>
      <c r="K5" s="22" t="s">
        <v>18</v>
      </c>
      <c r="L5" s="22" t="s">
        <v>14</v>
      </c>
      <c r="M5" s="22" t="s">
        <v>18</v>
      </c>
      <c r="N5" s="22" t="s">
        <v>14</v>
      </c>
      <c r="O5" s="22" t="s">
        <v>18</v>
      </c>
      <c r="P5" s="22" t="s">
        <v>14</v>
      </c>
      <c r="Q5" s="22" t="s">
        <v>18</v>
      </c>
      <c r="R5" s="22" t="s">
        <v>14</v>
      </c>
      <c r="S5" s="22" t="s">
        <v>18</v>
      </c>
      <c r="T5" s="22" t="s">
        <v>14</v>
      </c>
      <c r="U5" s="22" t="s">
        <v>18</v>
      </c>
      <c r="V5" s="22" t="s">
        <v>14</v>
      </c>
    </row>
    <row r="6" spans="1:22" ht="11.25" customHeight="1" x14ac:dyDescent="0.15">
      <c r="A6" s="204" t="s">
        <v>22</v>
      </c>
      <c r="B6" s="79"/>
      <c r="C6" s="3" t="s">
        <v>19</v>
      </c>
      <c r="D6" s="3" t="s">
        <v>3</v>
      </c>
      <c r="E6" s="3" t="s">
        <v>19</v>
      </c>
      <c r="F6" s="3" t="s">
        <v>3</v>
      </c>
      <c r="G6" s="3" t="s">
        <v>19</v>
      </c>
      <c r="H6" s="3" t="s">
        <v>3</v>
      </c>
      <c r="I6" s="3" t="s">
        <v>19</v>
      </c>
      <c r="J6" s="3" t="s">
        <v>3</v>
      </c>
      <c r="K6" s="3" t="s">
        <v>19</v>
      </c>
      <c r="L6" s="3" t="s">
        <v>3</v>
      </c>
      <c r="M6" s="3" t="s">
        <v>19</v>
      </c>
      <c r="N6" s="3" t="s">
        <v>3</v>
      </c>
      <c r="O6" s="3" t="s">
        <v>19</v>
      </c>
      <c r="P6" s="3" t="s">
        <v>3</v>
      </c>
      <c r="Q6" s="3" t="s">
        <v>19</v>
      </c>
      <c r="R6" s="3" t="s">
        <v>3</v>
      </c>
      <c r="S6" s="3" t="s">
        <v>19</v>
      </c>
      <c r="T6" s="3" t="s">
        <v>3</v>
      </c>
      <c r="U6" s="3" t="s">
        <v>19</v>
      </c>
      <c r="V6" s="3" t="s">
        <v>3</v>
      </c>
    </row>
    <row r="7" spans="1:22" ht="30" customHeight="1" x14ac:dyDescent="0.15">
      <c r="A7" s="205"/>
      <c r="B7" s="81" t="s">
        <v>21</v>
      </c>
      <c r="C7" s="4">
        <v>4928</v>
      </c>
      <c r="D7" s="4">
        <v>59782680</v>
      </c>
      <c r="E7" s="4">
        <v>0</v>
      </c>
      <c r="F7" s="4">
        <v>0</v>
      </c>
      <c r="G7" s="4">
        <v>5167</v>
      </c>
      <c r="H7" s="4">
        <v>113253325</v>
      </c>
      <c r="I7" s="4">
        <v>0</v>
      </c>
      <c r="J7" s="4">
        <v>0</v>
      </c>
      <c r="K7" s="4">
        <v>6089</v>
      </c>
      <c r="L7" s="4">
        <v>56633165</v>
      </c>
      <c r="M7" s="4">
        <v>0</v>
      </c>
      <c r="N7" s="4">
        <v>0</v>
      </c>
      <c r="O7" s="4">
        <v>6231</v>
      </c>
      <c r="P7" s="4">
        <v>52932550</v>
      </c>
      <c r="Q7" s="4">
        <v>0</v>
      </c>
      <c r="R7" s="4">
        <v>0</v>
      </c>
      <c r="S7" s="4">
        <v>6363</v>
      </c>
      <c r="T7" s="4">
        <v>55032156</v>
      </c>
      <c r="U7" s="4">
        <v>0</v>
      </c>
      <c r="V7" s="4">
        <v>0</v>
      </c>
    </row>
    <row r="8" spans="1:22" ht="30" customHeight="1" x14ac:dyDescent="0.15">
      <c r="A8" s="205"/>
      <c r="B8" s="77" t="s">
        <v>7</v>
      </c>
      <c r="C8" s="5">
        <v>654</v>
      </c>
      <c r="D8" s="5">
        <v>313390388</v>
      </c>
      <c r="E8" s="5">
        <v>0</v>
      </c>
      <c r="F8" s="5">
        <v>0</v>
      </c>
      <c r="G8" s="5">
        <v>645</v>
      </c>
      <c r="H8" s="5">
        <v>261060004</v>
      </c>
      <c r="I8" s="5">
        <v>0</v>
      </c>
      <c r="J8" s="5">
        <v>0</v>
      </c>
      <c r="K8" s="5">
        <v>534</v>
      </c>
      <c r="L8" s="5">
        <v>82168300</v>
      </c>
      <c r="M8" s="5">
        <v>0</v>
      </c>
      <c r="N8" s="5">
        <v>0</v>
      </c>
      <c r="O8" s="5">
        <v>376</v>
      </c>
      <c r="P8" s="5">
        <v>35635718</v>
      </c>
      <c r="Q8" s="5">
        <v>0</v>
      </c>
      <c r="R8" s="5">
        <v>0</v>
      </c>
      <c r="S8" s="5">
        <v>377</v>
      </c>
      <c r="T8" s="5">
        <v>25041200</v>
      </c>
      <c r="U8" s="5">
        <v>0</v>
      </c>
      <c r="V8" s="5">
        <v>0</v>
      </c>
    </row>
    <row r="9" spans="1:22" ht="30" customHeight="1" x14ac:dyDescent="0.15">
      <c r="A9" s="205"/>
      <c r="B9" s="77" t="s">
        <v>4</v>
      </c>
      <c r="C9" s="5">
        <v>339</v>
      </c>
      <c r="D9" s="5">
        <v>8716070</v>
      </c>
      <c r="E9" s="5">
        <v>0</v>
      </c>
      <c r="F9" s="5">
        <v>0</v>
      </c>
      <c r="G9" s="5">
        <v>281</v>
      </c>
      <c r="H9" s="5">
        <v>4865000</v>
      </c>
      <c r="I9" s="5">
        <v>0</v>
      </c>
      <c r="J9" s="5">
        <v>0</v>
      </c>
      <c r="K9" s="5">
        <v>362</v>
      </c>
      <c r="L9" s="5">
        <v>9402728</v>
      </c>
      <c r="M9" s="5">
        <v>0</v>
      </c>
      <c r="N9" s="5">
        <v>0</v>
      </c>
      <c r="O9" s="5">
        <v>265</v>
      </c>
      <c r="P9" s="5">
        <v>8167200</v>
      </c>
      <c r="Q9" s="5">
        <v>0</v>
      </c>
      <c r="R9" s="5">
        <v>0</v>
      </c>
      <c r="S9" s="5">
        <v>295</v>
      </c>
      <c r="T9" s="5">
        <v>6716389</v>
      </c>
      <c r="U9" s="5">
        <v>0</v>
      </c>
      <c r="V9" s="5">
        <v>0</v>
      </c>
    </row>
    <row r="10" spans="1:22" ht="30" customHeight="1" x14ac:dyDescent="0.15">
      <c r="A10" s="205"/>
      <c r="B10" s="77" t="s">
        <v>5</v>
      </c>
      <c r="C10" s="5">
        <v>57</v>
      </c>
      <c r="D10" s="5">
        <v>391000</v>
      </c>
      <c r="E10" s="5">
        <v>0</v>
      </c>
      <c r="F10" s="5">
        <v>0</v>
      </c>
      <c r="G10" s="5">
        <v>44</v>
      </c>
      <c r="H10" s="5">
        <v>279400</v>
      </c>
      <c r="I10" s="5">
        <v>0</v>
      </c>
      <c r="J10" s="5">
        <v>0</v>
      </c>
      <c r="K10" s="5">
        <v>105</v>
      </c>
      <c r="L10" s="5">
        <v>643700</v>
      </c>
      <c r="M10" s="5">
        <v>0</v>
      </c>
      <c r="N10" s="5">
        <v>0</v>
      </c>
      <c r="O10" s="5">
        <v>72</v>
      </c>
      <c r="P10" s="5">
        <v>534358</v>
      </c>
      <c r="Q10" s="5">
        <v>0</v>
      </c>
      <c r="R10" s="5">
        <v>0</v>
      </c>
      <c r="S10" s="5">
        <v>67</v>
      </c>
      <c r="T10" s="5">
        <v>457800</v>
      </c>
      <c r="U10" s="5">
        <v>0</v>
      </c>
      <c r="V10" s="5">
        <v>0</v>
      </c>
    </row>
    <row r="11" spans="1:22" ht="30" customHeight="1" x14ac:dyDescent="0.15">
      <c r="A11" s="205"/>
      <c r="B11" s="77" t="s">
        <v>10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2</v>
      </c>
      <c r="P11" s="5">
        <v>8479</v>
      </c>
      <c r="Q11" s="5">
        <v>0</v>
      </c>
      <c r="R11" s="5">
        <v>0</v>
      </c>
      <c r="S11" s="5">
        <v>1</v>
      </c>
      <c r="T11" s="5">
        <v>657</v>
      </c>
      <c r="U11" s="5">
        <v>0</v>
      </c>
      <c r="V11" s="5">
        <v>0</v>
      </c>
    </row>
    <row r="12" spans="1:22" ht="30" customHeight="1" x14ac:dyDescent="0.15">
      <c r="A12" s="205"/>
      <c r="B12" s="77" t="s">
        <v>11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</row>
    <row r="13" spans="1:22" ht="30" customHeight="1" x14ac:dyDescent="0.15">
      <c r="A13" s="205"/>
      <c r="B13" s="77" t="s">
        <v>13</v>
      </c>
      <c r="C13" s="5">
        <v>1</v>
      </c>
      <c r="D13" s="5">
        <v>31950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</row>
    <row r="14" spans="1:22" ht="30" customHeight="1" x14ac:dyDescent="0.15">
      <c r="A14" s="205"/>
      <c r="B14" s="77" t="s">
        <v>12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</row>
    <row r="15" spans="1:22" ht="30" customHeight="1" x14ac:dyDescent="0.15">
      <c r="A15" s="206"/>
      <c r="B15" s="77" t="s">
        <v>6</v>
      </c>
      <c r="C15" s="6">
        <f>SUM(C7:C14)</f>
        <v>5979</v>
      </c>
      <c r="D15" s="6">
        <f>SUM(D7:D14)</f>
        <v>382312088</v>
      </c>
      <c r="E15" s="6">
        <f t="shared" ref="E15:F15" si="0">SUM(E7:E14)</f>
        <v>0</v>
      </c>
      <c r="F15" s="6">
        <f t="shared" si="0"/>
        <v>0</v>
      </c>
      <c r="G15" s="6">
        <f>SUM(G7:G14)</f>
        <v>6137</v>
      </c>
      <c r="H15" s="6">
        <f t="shared" ref="H15:V15" si="1">SUM(H7:H14)</f>
        <v>379457729</v>
      </c>
      <c r="I15" s="6">
        <f t="shared" si="1"/>
        <v>0</v>
      </c>
      <c r="J15" s="6">
        <f t="shared" si="1"/>
        <v>0</v>
      </c>
      <c r="K15" s="6">
        <f t="shared" si="1"/>
        <v>7090</v>
      </c>
      <c r="L15" s="6">
        <f t="shared" si="1"/>
        <v>148847893</v>
      </c>
      <c r="M15" s="6">
        <f t="shared" si="1"/>
        <v>0</v>
      </c>
      <c r="N15" s="6">
        <f t="shared" si="1"/>
        <v>0</v>
      </c>
      <c r="O15" s="6">
        <f t="shared" si="1"/>
        <v>6946</v>
      </c>
      <c r="P15" s="6">
        <f t="shared" si="1"/>
        <v>97278305</v>
      </c>
      <c r="Q15" s="6">
        <f t="shared" si="1"/>
        <v>0</v>
      </c>
      <c r="R15" s="6">
        <f t="shared" si="1"/>
        <v>0</v>
      </c>
      <c r="S15" s="6">
        <f t="shared" si="1"/>
        <v>7103</v>
      </c>
      <c r="T15" s="6">
        <f t="shared" si="1"/>
        <v>87248202</v>
      </c>
      <c r="U15" s="6">
        <f t="shared" si="1"/>
        <v>0</v>
      </c>
      <c r="V15" s="6">
        <f t="shared" si="1"/>
        <v>0</v>
      </c>
    </row>
    <row r="16" spans="1:22" ht="30" customHeight="1" x14ac:dyDescent="0.15">
      <c r="A16" s="207" t="s">
        <v>23</v>
      </c>
      <c r="B16" s="207"/>
      <c r="C16" s="5">
        <v>2002</v>
      </c>
      <c r="D16" s="5">
        <v>110973072</v>
      </c>
      <c r="E16" s="5">
        <v>73</v>
      </c>
      <c r="F16" s="5">
        <v>450100</v>
      </c>
      <c r="G16" s="5">
        <v>2246</v>
      </c>
      <c r="H16" s="5">
        <v>104313424</v>
      </c>
      <c r="I16" s="5">
        <v>79</v>
      </c>
      <c r="J16" s="5">
        <v>298400</v>
      </c>
      <c r="K16" s="5">
        <v>2683</v>
      </c>
      <c r="L16" s="5">
        <v>111215930</v>
      </c>
      <c r="M16" s="5">
        <v>120</v>
      </c>
      <c r="N16" s="5">
        <v>867800</v>
      </c>
      <c r="O16" s="5">
        <v>1968</v>
      </c>
      <c r="P16" s="5">
        <v>74444616</v>
      </c>
      <c r="Q16" s="5">
        <v>125</v>
      </c>
      <c r="R16" s="5">
        <v>415600</v>
      </c>
      <c r="S16" s="5">
        <v>2195</v>
      </c>
      <c r="T16" s="5">
        <v>101896237</v>
      </c>
      <c r="U16" s="5">
        <v>144</v>
      </c>
      <c r="V16" s="5">
        <v>718500</v>
      </c>
    </row>
    <row r="17" spans="1:22" ht="30" customHeight="1" x14ac:dyDescent="0.15">
      <c r="A17" s="207" t="s">
        <v>8</v>
      </c>
      <c r="B17" s="207"/>
      <c r="C17" s="6">
        <f>SUM(C15:C16)</f>
        <v>7981</v>
      </c>
      <c r="D17" s="6">
        <f t="shared" ref="D17:F17" si="2">SUM(D15:D16)</f>
        <v>493285160</v>
      </c>
      <c r="E17" s="6">
        <f t="shared" si="2"/>
        <v>73</v>
      </c>
      <c r="F17" s="6">
        <f t="shared" si="2"/>
        <v>450100</v>
      </c>
      <c r="G17" s="6">
        <f>SUM(G15:G16)</f>
        <v>8383</v>
      </c>
      <c r="H17" s="6">
        <f t="shared" ref="H17:V17" si="3">SUM(H15:H16)</f>
        <v>483771153</v>
      </c>
      <c r="I17" s="6">
        <f t="shared" si="3"/>
        <v>79</v>
      </c>
      <c r="J17" s="6">
        <f t="shared" si="3"/>
        <v>298400</v>
      </c>
      <c r="K17" s="6">
        <f t="shared" si="3"/>
        <v>9773</v>
      </c>
      <c r="L17" s="6">
        <f t="shared" si="3"/>
        <v>260063823</v>
      </c>
      <c r="M17" s="6">
        <f t="shared" si="3"/>
        <v>120</v>
      </c>
      <c r="N17" s="6">
        <f t="shared" si="3"/>
        <v>867800</v>
      </c>
      <c r="O17" s="6">
        <f t="shared" si="3"/>
        <v>8914</v>
      </c>
      <c r="P17" s="6">
        <f t="shared" si="3"/>
        <v>171722921</v>
      </c>
      <c r="Q17" s="6">
        <f t="shared" si="3"/>
        <v>125</v>
      </c>
      <c r="R17" s="6">
        <f t="shared" si="3"/>
        <v>415600</v>
      </c>
      <c r="S17" s="6">
        <f t="shared" si="3"/>
        <v>9298</v>
      </c>
      <c r="T17" s="6">
        <f t="shared" si="3"/>
        <v>189144439</v>
      </c>
      <c r="U17" s="6">
        <f t="shared" si="3"/>
        <v>144</v>
      </c>
      <c r="V17" s="6">
        <f t="shared" si="3"/>
        <v>718500</v>
      </c>
    </row>
    <row r="18" spans="1:22" ht="30" customHeight="1" x14ac:dyDescent="0.15">
      <c r="A18" s="208" t="s">
        <v>24</v>
      </c>
      <c r="B18" s="77" t="s">
        <v>22</v>
      </c>
      <c r="C18" s="5">
        <v>2788</v>
      </c>
      <c r="D18" s="5">
        <v>42906799</v>
      </c>
      <c r="E18" s="5">
        <v>0</v>
      </c>
      <c r="F18" s="5">
        <v>0</v>
      </c>
      <c r="G18" s="5">
        <v>2083</v>
      </c>
      <c r="H18" s="5">
        <v>31103178</v>
      </c>
      <c r="I18" s="5">
        <v>0</v>
      </c>
      <c r="J18" s="5">
        <v>0</v>
      </c>
      <c r="K18" s="5">
        <v>2817</v>
      </c>
      <c r="L18" s="5">
        <v>33014246</v>
      </c>
      <c r="M18" s="5">
        <v>0</v>
      </c>
      <c r="N18" s="5">
        <v>0</v>
      </c>
      <c r="O18" s="5">
        <v>3845</v>
      </c>
      <c r="P18" s="5">
        <v>29847088</v>
      </c>
      <c r="Q18" s="5">
        <v>0</v>
      </c>
      <c r="R18" s="5">
        <v>0</v>
      </c>
      <c r="S18" s="5">
        <v>3883</v>
      </c>
      <c r="T18" s="5">
        <v>26362882</v>
      </c>
      <c r="U18" s="5">
        <v>0</v>
      </c>
      <c r="V18" s="5">
        <v>0</v>
      </c>
    </row>
    <row r="19" spans="1:22" ht="30" customHeight="1" x14ac:dyDescent="0.15">
      <c r="A19" s="208"/>
      <c r="B19" s="77" t="s">
        <v>23</v>
      </c>
      <c r="C19" s="5">
        <v>799</v>
      </c>
      <c r="D19" s="5">
        <v>20972502</v>
      </c>
      <c r="E19" s="5">
        <v>54</v>
      </c>
      <c r="F19" s="5">
        <v>179100</v>
      </c>
      <c r="G19" s="5">
        <v>767</v>
      </c>
      <c r="H19" s="5">
        <v>16667200</v>
      </c>
      <c r="I19" s="5">
        <v>29</v>
      </c>
      <c r="J19" s="5">
        <v>85200</v>
      </c>
      <c r="K19" s="5">
        <v>1911</v>
      </c>
      <c r="L19" s="5">
        <v>16599825</v>
      </c>
      <c r="M19" s="5">
        <v>60</v>
      </c>
      <c r="N19" s="5">
        <v>127600</v>
      </c>
      <c r="O19" s="5">
        <v>1832</v>
      </c>
      <c r="P19" s="5">
        <v>19284600</v>
      </c>
      <c r="Q19" s="5">
        <v>273</v>
      </c>
      <c r="R19" s="5">
        <v>278800</v>
      </c>
      <c r="S19" s="5">
        <v>1869</v>
      </c>
      <c r="T19" s="5">
        <v>16803884</v>
      </c>
      <c r="U19" s="5">
        <v>135</v>
      </c>
      <c r="V19" s="5">
        <v>137400</v>
      </c>
    </row>
    <row r="20" spans="1:22" ht="30" customHeight="1" x14ac:dyDescent="0.15">
      <c r="A20" s="208"/>
      <c r="B20" s="77" t="s">
        <v>8</v>
      </c>
      <c r="C20" s="6">
        <f t="shared" ref="C20:F20" si="4">SUM(C18:C19)</f>
        <v>3587</v>
      </c>
      <c r="D20" s="6">
        <f t="shared" si="4"/>
        <v>63879301</v>
      </c>
      <c r="E20" s="6">
        <f t="shared" si="4"/>
        <v>54</v>
      </c>
      <c r="F20" s="6">
        <f t="shared" si="4"/>
        <v>179100</v>
      </c>
      <c r="G20" s="6">
        <f t="shared" ref="G20:V20" si="5">SUM(G18:G19)</f>
        <v>2850</v>
      </c>
      <c r="H20" s="6">
        <f t="shared" si="5"/>
        <v>47770378</v>
      </c>
      <c r="I20" s="6">
        <f t="shared" si="5"/>
        <v>29</v>
      </c>
      <c r="J20" s="6">
        <f t="shared" si="5"/>
        <v>85200</v>
      </c>
      <c r="K20" s="6">
        <f t="shared" si="5"/>
        <v>4728</v>
      </c>
      <c r="L20" s="6">
        <f t="shared" si="5"/>
        <v>49614071</v>
      </c>
      <c r="M20" s="6">
        <f t="shared" si="5"/>
        <v>60</v>
      </c>
      <c r="N20" s="6">
        <f t="shared" si="5"/>
        <v>127600</v>
      </c>
      <c r="O20" s="6">
        <f t="shared" si="5"/>
        <v>5677</v>
      </c>
      <c r="P20" s="6">
        <f t="shared" si="5"/>
        <v>49131688</v>
      </c>
      <c r="Q20" s="6">
        <f t="shared" si="5"/>
        <v>273</v>
      </c>
      <c r="R20" s="6">
        <f t="shared" si="5"/>
        <v>278800</v>
      </c>
      <c r="S20" s="6">
        <f t="shared" si="5"/>
        <v>5752</v>
      </c>
      <c r="T20" s="6">
        <f t="shared" si="5"/>
        <v>43166766</v>
      </c>
      <c r="U20" s="6">
        <f t="shared" si="5"/>
        <v>135</v>
      </c>
      <c r="V20" s="6">
        <f t="shared" si="5"/>
        <v>137400</v>
      </c>
    </row>
  </sheetData>
  <sheetProtection selectLockedCells="1"/>
  <mergeCells count="22">
    <mergeCell ref="S3:V3"/>
    <mergeCell ref="A3:B3"/>
    <mergeCell ref="C3:F3"/>
    <mergeCell ref="G3:J3"/>
    <mergeCell ref="K3:N3"/>
    <mergeCell ref="O3:R3"/>
    <mergeCell ref="O4:P4"/>
    <mergeCell ref="Q4:R4"/>
    <mergeCell ref="S4:T4"/>
    <mergeCell ref="U4:V4"/>
    <mergeCell ref="A5:B5"/>
    <mergeCell ref="A4:B4"/>
    <mergeCell ref="C4:D4"/>
    <mergeCell ref="E4:F4"/>
    <mergeCell ref="G4:H4"/>
    <mergeCell ref="I4:J4"/>
    <mergeCell ref="K4:L4"/>
    <mergeCell ref="A6:A15"/>
    <mergeCell ref="A16:B16"/>
    <mergeCell ref="A17:B17"/>
    <mergeCell ref="A18:A20"/>
    <mergeCell ref="M4:N4"/>
  </mergeCells>
  <phoneticPr fontId="2"/>
  <conditionalFormatting sqref="O12:R14 Q7:R11">
    <cfRule type="expression" dxfId="237" priority="167">
      <formula>O7=""</formula>
    </cfRule>
  </conditionalFormatting>
  <conditionalFormatting sqref="Q18:R18">
    <cfRule type="expression" dxfId="236" priority="166">
      <formula>Q18=""</formula>
    </cfRule>
  </conditionalFormatting>
  <conditionalFormatting sqref="S11:V14 U7:V10">
    <cfRule type="expression" dxfId="235" priority="165">
      <formula>S7=""</formula>
    </cfRule>
  </conditionalFormatting>
  <conditionalFormatting sqref="U18:V18">
    <cfRule type="expression" dxfId="234" priority="164">
      <formula>U18=""</formula>
    </cfRule>
  </conditionalFormatting>
  <conditionalFormatting sqref="K12:N14 M7:N11">
    <cfRule type="expression" dxfId="233" priority="162">
      <formula>K7=""</formula>
    </cfRule>
  </conditionalFormatting>
  <conditionalFormatting sqref="M18:N18">
    <cfRule type="expression" dxfId="232" priority="161">
      <formula>M18=""</formula>
    </cfRule>
  </conditionalFormatting>
  <conditionalFormatting sqref="G3:J3">
    <cfRule type="expression" dxfId="231" priority="160">
      <formula>$O$3=""</formula>
    </cfRule>
  </conditionalFormatting>
  <conditionalFormatting sqref="G11:J14 I7:J10">
    <cfRule type="expression" dxfId="230" priority="159">
      <formula>G7=""</formula>
    </cfRule>
  </conditionalFormatting>
  <conditionalFormatting sqref="I18:J18">
    <cfRule type="expression" dxfId="229" priority="158">
      <formula>I18=""</formula>
    </cfRule>
  </conditionalFormatting>
  <conditionalFormatting sqref="C3:F3">
    <cfRule type="expression" dxfId="228" priority="157">
      <formula>$O$3=""</formula>
    </cfRule>
  </conditionalFormatting>
  <conditionalFormatting sqref="C7:F14">
    <cfRule type="expression" dxfId="227" priority="156">
      <formula>C7=""</formula>
    </cfRule>
  </conditionalFormatting>
  <conditionalFormatting sqref="C16:F16">
    <cfRule type="expression" dxfId="226" priority="155">
      <formula>C16=""</formula>
    </cfRule>
  </conditionalFormatting>
  <conditionalFormatting sqref="C18:F19">
    <cfRule type="expression" dxfId="225" priority="154">
      <formula>C18=""</formula>
    </cfRule>
  </conditionalFormatting>
  <conditionalFormatting sqref="S7">
    <cfRule type="expression" dxfId="224" priority="153">
      <formula>S7=""</formula>
    </cfRule>
  </conditionalFormatting>
  <conditionalFormatting sqref="T7">
    <cfRule type="expression" dxfId="223" priority="152">
      <formula>T7=""</formula>
    </cfRule>
  </conditionalFormatting>
  <conditionalFormatting sqref="S8">
    <cfRule type="expression" dxfId="222" priority="151">
      <formula>S8=""</formula>
    </cfRule>
  </conditionalFormatting>
  <conditionalFormatting sqref="T8">
    <cfRule type="expression" dxfId="221" priority="150">
      <formula>T8=""</formula>
    </cfRule>
  </conditionalFormatting>
  <conditionalFormatting sqref="S9">
    <cfRule type="expression" dxfId="220" priority="149">
      <formula>S9=""</formula>
    </cfRule>
  </conditionalFormatting>
  <conditionalFormatting sqref="T9">
    <cfRule type="expression" dxfId="219" priority="148">
      <formula>T9=""</formula>
    </cfRule>
  </conditionalFormatting>
  <conditionalFormatting sqref="S10">
    <cfRule type="expression" dxfId="218" priority="147">
      <formula>S10=""</formula>
    </cfRule>
  </conditionalFormatting>
  <conditionalFormatting sqref="T10">
    <cfRule type="expression" dxfId="217" priority="146">
      <formula>T10=""</formula>
    </cfRule>
  </conditionalFormatting>
  <conditionalFormatting sqref="S16">
    <cfRule type="expression" dxfId="216" priority="145">
      <formula>S16=""</formula>
    </cfRule>
  </conditionalFormatting>
  <conditionalFormatting sqref="S18">
    <cfRule type="expression" dxfId="215" priority="144">
      <formula>S18=""</formula>
    </cfRule>
  </conditionalFormatting>
  <conditionalFormatting sqref="T16">
    <cfRule type="expression" dxfId="214" priority="143">
      <formula>T16=""</formula>
    </cfRule>
  </conditionalFormatting>
  <conditionalFormatting sqref="T18">
    <cfRule type="expression" dxfId="213" priority="142">
      <formula>T18=""</formula>
    </cfRule>
  </conditionalFormatting>
  <conditionalFormatting sqref="S19">
    <cfRule type="expression" dxfId="212" priority="141">
      <formula>S19=""</formula>
    </cfRule>
  </conditionalFormatting>
  <conditionalFormatting sqref="T19">
    <cfRule type="expression" dxfId="211" priority="140">
      <formula>T19=""</formula>
    </cfRule>
  </conditionalFormatting>
  <conditionalFormatting sqref="U16">
    <cfRule type="expression" dxfId="210" priority="139">
      <formula>U16=""</formula>
    </cfRule>
  </conditionalFormatting>
  <conditionalFormatting sqref="V16">
    <cfRule type="expression" dxfId="209" priority="138">
      <formula>V16=""</formula>
    </cfRule>
  </conditionalFormatting>
  <conditionalFormatting sqref="V19">
    <cfRule type="expression" dxfId="208" priority="137">
      <formula>V19=""</formula>
    </cfRule>
  </conditionalFormatting>
  <conditionalFormatting sqref="U19">
    <cfRule type="expression" dxfId="207" priority="136">
      <formula>U19=""</formula>
    </cfRule>
  </conditionalFormatting>
  <conditionalFormatting sqref="O7">
    <cfRule type="expression" dxfId="206" priority="135">
      <formula>O7=""</formula>
    </cfRule>
  </conditionalFormatting>
  <conditionalFormatting sqref="P7">
    <cfRule type="expression" dxfId="205" priority="134">
      <formula>P7=""</formula>
    </cfRule>
  </conditionalFormatting>
  <conditionalFormatting sqref="O8">
    <cfRule type="expression" dxfId="204" priority="133">
      <formula>O8=""</formula>
    </cfRule>
  </conditionalFormatting>
  <conditionalFormatting sqref="P8">
    <cfRule type="expression" dxfId="203" priority="132">
      <formula>P8=""</formula>
    </cfRule>
  </conditionalFormatting>
  <conditionalFormatting sqref="O9">
    <cfRule type="expression" dxfId="202" priority="131">
      <formula>O9=""</formula>
    </cfRule>
  </conditionalFormatting>
  <conditionalFormatting sqref="P9">
    <cfRule type="expression" dxfId="201" priority="130">
      <formula>P9=""</formula>
    </cfRule>
  </conditionalFormatting>
  <conditionalFormatting sqref="O10">
    <cfRule type="expression" dxfId="200" priority="129">
      <formula>O10=""</formula>
    </cfRule>
  </conditionalFormatting>
  <conditionalFormatting sqref="P10">
    <cfRule type="expression" dxfId="199" priority="128">
      <formula>P10=""</formula>
    </cfRule>
  </conditionalFormatting>
  <conditionalFormatting sqref="O11">
    <cfRule type="expression" dxfId="198" priority="127">
      <formula>O11=""</formula>
    </cfRule>
  </conditionalFormatting>
  <conditionalFormatting sqref="P11">
    <cfRule type="expression" dxfId="197" priority="126">
      <formula>P11=""</formula>
    </cfRule>
  </conditionalFormatting>
  <conditionalFormatting sqref="O16">
    <cfRule type="expression" dxfId="196" priority="125">
      <formula>O16=""</formula>
    </cfRule>
  </conditionalFormatting>
  <conditionalFormatting sqref="P16">
    <cfRule type="expression" dxfId="195" priority="124">
      <formula>P16=""</formula>
    </cfRule>
  </conditionalFormatting>
  <conditionalFormatting sqref="O18">
    <cfRule type="expression" dxfId="194" priority="123">
      <formula>O18=""</formula>
    </cfRule>
  </conditionalFormatting>
  <conditionalFormatting sqref="O19">
    <cfRule type="expression" dxfId="193" priority="122">
      <formula>O19=""</formula>
    </cfRule>
  </conditionalFormatting>
  <conditionalFormatting sqref="P18">
    <cfRule type="expression" dxfId="192" priority="121">
      <formula>P18=""</formula>
    </cfRule>
  </conditionalFormatting>
  <conditionalFormatting sqref="P19">
    <cfRule type="expression" dxfId="191" priority="120">
      <formula>P19=""</formula>
    </cfRule>
  </conditionalFormatting>
  <conditionalFormatting sqref="Q16">
    <cfRule type="expression" dxfId="190" priority="119">
      <formula>Q16=""</formula>
    </cfRule>
  </conditionalFormatting>
  <conditionalFormatting sqref="R16">
    <cfRule type="expression" dxfId="189" priority="118">
      <formula>R16=""</formula>
    </cfRule>
  </conditionalFormatting>
  <conditionalFormatting sqref="Q19">
    <cfRule type="expression" dxfId="188" priority="117">
      <formula>Q19=""</formula>
    </cfRule>
  </conditionalFormatting>
  <conditionalFormatting sqref="R19">
    <cfRule type="expression" dxfId="187" priority="116">
      <formula>R19=""</formula>
    </cfRule>
  </conditionalFormatting>
  <conditionalFormatting sqref="K7">
    <cfRule type="expression" dxfId="186" priority="115">
      <formula>K7=""</formula>
    </cfRule>
  </conditionalFormatting>
  <conditionalFormatting sqref="L7">
    <cfRule type="expression" dxfId="185" priority="114">
      <formula>L7=""</formula>
    </cfRule>
  </conditionalFormatting>
  <conditionalFormatting sqref="K8">
    <cfRule type="expression" dxfId="184" priority="113">
      <formula>K8=""</formula>
    </cfRule>
  </conditionalFormatting>
  <conditionalFormatting sqref="L8">
    <cfRule type="expression" dxfId="183" priority="112">
      <formula>L8=""</formula>
    </cfRule>
  </conditionalFormatting>
  <conditionalFormatting sqref="K9">
    <cfRule type="expression" dxfId="182" priority="111">
      <formula>K9=""</formula>
    </cfRule>
  </conditionalFormatting>
  <conditionalFormatting sqref="L9">
    <cfRule type="expression" dxfId="181" priority="110">
      <formula>L9=""</formula>
    </cfRule>
  </conditionalFormatting>
  <conditionalFormatting sqref="K10">
    <cfRule type="expression" dxfId="180" priority="109">
      <formula>K10=""</formula>
    </cfRule>
  </conditionalFormatting>
  <conditionalFormatting sqref="L10">
    <cfRule type="expression" dxfId="179" priority="108">
      <formula>L10=""</formula>
    </cfRule>
  </conditionalFormatting>
  <conditionalFormatting sqref="K11">
    <cfRule type="expression" dxfId="178" priority="107">
      <formula>K11=""</formula>
    </cfRule>
  </conditionalFormatting>
  <conditionalFormatting sqref="L11">
    <cfRule type="expression" dxfId="177" priority="106">
      <formula>L11=""</formula>
    </cfRule>
  </conditionalFormatting>
  <conditionalFormatting sqref="K16">
    <cfRule type="expression" dxfId="176" priority="105">
      <formula>K16=""</formula>
    </cfRule>
  </conditionalFormatting>
  <conditionalFormatting sqref="L16">
    <cfRule type="expression" dxfId="175" priority="104">
      <formula>L16=""</formula>
    </cfRule>
  </conditionalFormatting>
  <conditionalFormatting sqref="K18">
    <cfRule type="expression" dxfId="174" priority="103">
      <formula>K18=""</formula>
    </cfRule>
  </conditionalFormatting>
  <conditionalFormatting sqref="K19">
    <cfRule type="expression" dxfId="173" priority="102">
      <formula>K19=""</formula>
    </cfRule>
  </conditionalFormatting>
  <conditionalFormatting sqref="L18">
    <cfRule type="expression" dxfId="172" priority="101">
      <formula>L18=""</formula>
    </cfRule>
  </conditionalFormatting>
  <conditionalFormatting sqref="L19">
    <cfRule type="expression" dxfId="171" priority="100">
      <formula>L19=""</formula>
    </cfRule>
  </conditionalFormatting>
  <conditionalFormatting sqref="M16">
    <cfRule type="expression" dxfId="170" priority="99">
      <formula>M16=""</formula>
    </cfRule>
  </conditionalFormatting>
  <conditionalFormatting sqref="N16">
    <cfRule type="expression" dxfId="169" priority="98">
      <formula>N16=""</formula>
    </cfRule>
  </conditionalFormatting>
  <conditionalFormatting sqref="M19">
    <cfRule type="expression" dxfId="168" priority="97">
      <formula>M19=""</formula>
    </cfRule>
  </conditionalFormatting>
  <conditionalFormatting sqref="N19">
    <cfRule type="expression" dxfId="167" priority="96">
      <formula>N19=""</formula>
    </cfRule>
  </conditionalFormatting>
  <conditionalFormatting sqref="G7">
    <cfRule type="expression" dxfId="166" priority="95">
      <formula>G7=""</formula>
    </cfRule>
  </conditionalFormatting>
  <conditionalFormatting sqref="H7">
    <cfRule type="expression" dxfId="165" priority="94">
      <formula>H7=""</formula>
    </cfRule>
  </conditionalFormatting>
  <conditionalFormatting sqref="G8">
    <cfRule type="expression" dxfId="164" priority="93">
      <formula>G8=""</formula>
    </cfRule>
  </conditionalFormatting>
  <conditionalFormatting sqref="H8">
    <cfRule type="expression" dxfId="163" priority="92">
      <formula>H8=""</formula>
    </cfRule>
  </conditionalFormatting>
  <conditionalFormatting sqref="G9">
    <cfRule type="expression" dxfId="162" priority="91">
      <formula>G9=""</formula>
    </cfRule>
  </conditionalFormatting>
  <conditionalFormatting sqref="H9">
    <cfRule type="expression" dxfId="161" priority="90">
      <formula>H9=""</formula>
    </cfRule>
  </conditionalFormatting>
  <conditionalFormatting sqref="G10">
    <cfRule type="expression" dxfId="160" priority="89">
      <formula>G10=""</formula>
    </cfRule>
  </conditionalFormatting>
  <conditionalFormatting sqref="H10">
    <cfRule type="expression" dxfId="159" priority="88">
      <formula>H10=""</formula>
    </cfRule>
  </conditionalFormatting>
  <conditionalFormatting sqref="G16">
    <cfRule type="expression" dxfId="158" priority="87">
      <formula>G16=""</formula>
    </cfRule>
  </conditionalFormatting>
  <conditionalFormatting sqref="H16">
    <cfRule type="expression" dxfId="157" priority="86">
      <formula>H16=""</formula>
    </cfRule>
  </conditionalFormatting>
  <conditionalFormatting sqref="G18">
    <cfRule type="expression" dxfId="156" priority="85">
      <formula>G18=""</formula>
    </cfRule>
  </conditionalFormatting>
  <conditionalFormatting sqref="H18">
    <cfRule type="expression" dxfId="155" priority="84">
      <formula>H18=""</formula>
    </cfRule>
  </conditionalFormatting>
  <conditionalFormatting sqref="G19">
    <cfRule type="expression" dxfId="154" priority="83">
      <formula>G19=""</formula>
    </cfRule>
  </conditionalFormatting>
  <conditionalFormatting sqref="H19">
    <cfRule type="expression" dxfId="153" priority="82">
      <formula>H19=""</formula>
    </cfRule>
  </conditionalFormatting>
  <conditionalFormatting sqref="I16">
    <cfRule type="expression" dxfId="152" priority="81">
      <formula>I16=""</formula>
    </cfRule>
  </conditionalFormatting>
  <conditionalFormatting sqref="J16">
    <cfRule type="expression" dxfId="151" priority="80">
      <formula>J16=""</formula>
    </cfRule>
  </conditionalFormatting>
  <conditionalFormatting sqref="I19">
    <cfRule type="expression" dxfId="150" priority="79">
      <formula>I19=""</formula>
    </cfRule>
  </conditionalFormatting>
  <conditionalFormatting sqref="J19">
    <cfRule type="expression" dxfId="149" priority="78">
      <formula>J19=""</formula>
    </cfRule>
  </conditionalFormatting>
  <conditionalFormatting sqref="S12:V14 U7:V11">
    <cfRule type="expression" dxfId="148" priority="76">
      <formula>S7=""</formula>
    </cfRule>
  </conditionalFormatting>
  <conditionalFormatting sqref="U18:V18">
    <cfRule type="expression" dxfId="147" priority="75">
      <formula>U18=""</formula>
    </cfRule>
  </conditionalFormatting>
  <conditionalFormatting sqref="O12:R14 Q7:R11">
    <cfRule type="expression" dxfId="146" priority="73">
      <formula>O7=""</formula>
    </cfRule>
  </conditionalFormatting>
  <conditionalFormatting sqref="Q18:R18">
    <cfRule type="expression" dxfId="145" priority="72">
      <formula>Q18=""</formula>
    </cfRule>
  </conditionalFormatting>
  <conditionalFormatting sqref="K11:N14 M7:N10">
    <cfRule type="expression" dxfId="144" priority="70">
      <formula>K7=""</formula>
    </cfRule>
  </conditionalFormatting>
  <conditionalFormatting sqref="M18:N18">
    <cfRule type="expression" dxfId="143" priority="69">
      <formula>M18=""</formula>
    </cfRule>
  </conditionalFormatting>
  <conditionalFormatting sqref="G3:J3">
    <cfRule type="expression" dxfId="142" priority="68">
      <formula>$O$3=""</formula>
    </cfRule>
  </conditionalFormatting>
  <conditionalFormatting sqref="G7:J14">
    <cfRule type="expression" dxfId="141" priority="67">
      <formula>G7=""</formula>
    </cfRule>
  </conditionalFormatting>
  <conditionalFormatting sqref="G16:J16">
    <cfRule type="expression" dxfId="140" priority="66">
      <formula>G16=""</formula>
    </cfRule>
  </conditionalFormatting>
  <conditionalFormatting sqref="G18:J19">
    <cfRule type="expression" dxfId="139" priority="65">
      <formula>G18=""</formula>
    </cfRule>
  </conditionalFormatting>
  <conditionalFormatting sqref="S7">
    <cfRule type="expression" dxfId="138" priority="64">
      <formula>S7=""</formula>
    </cfRule>
  </conditionalFormatting>
  <conditionalFormatting sqref="T7">
    <cfRule type="expression" dxfId="137" priority="63">
      <formula>T7=""</formula>
    </cfRule>
  </conditionalFormatting>
  <conditionalFormatting sqref="S8">
    <cfRule type="expression" dxfId="136" priority="62">
      <formula>S8=""</formula>
    </cfRule>
  </conditionalFormatting>
  <conditionalFormatting sqref="T8">
    <cfRule type="expression" dxfId="135" priority="61">
      <formula>T8=""</formula>
    </cfRule>
  </conditionalFormatting>
  <conditionalFormatting sqref="S9">
    <cfRule type="expression" dxfId="134" priority="60">
      <formula>S9=""</formula>
    </cfRule>
  </conditionalFormatting>
  <conditionalFormatting sqref="T9">
    <cfRule type="expression" dxfId="133" priority="59">
      <formula>T9=""</formula>
    </cfRule>
  </conditionalFormatting>
  <conditionalFormatting sqref="S10">
    <cfRule type="expression" dxfId="132" priority="58">
      <formula>S10=""</formula>
    </cfRule>
  </conditionalFormatting>
  <conditionalFormatting sqref="T10">
    <cfRule type="expression" dxfId="131" priority="57">
      <formula>T10=""</formula>
    </cfRule>
  </conditionalFormatting>
  <conditionalFormatting sqref="S11">
    <cfRule type="expression" dxfId="130" priority="56">
      <formula>S11=""</formula>
    </cfRule>
  </conditionalFormatting>
  <conditionalFormatting sqref="T11">
    <cfRule type="expression" dxfId="129" priority="55">
      <formula>T11=""</formula>
    </cfRule>
  </conditionalFormatting>
  <conditionalFormatting sqref="S16">
    <cfRule type="expression" dxfId="128" priority="54">
      <formula>S16=""</formula>
    </cfRule>
  </conditionalFormatting>
  <conditionalFormatting sqref="T16">
    <cfRule type="expression" dxfId="127" priority="53">
      <formula>T16=""</formula>
    </cfRule>
  </conditionalFormatting>
  <conditionalFormatting sqref="S18">
    <cfRule type="expression" dxfId="126" priority="52">
      <formula>S18=""</formula>
    </cfRule>
  </conditionalFormatting>
  <conditionalFormatting sqref="S19">
    <cfRule type="expression" dxfId="125" priority="51">
      <formula>S19=""</formula>
    </cfRule>
  </conditionalFormatting>
  <conditionalFormatting sqref="T18">
    <cfRule type="expression" dxfId="124" priority="50">
      <formula>T18=""</formula>
    </cfRule>
  </conditionalFormatting>
  <conditionalFormatting sqref="T19">
    <cfRule type="expression" dxfId="123" priority="49">
      <formula>T19=""</formula>
    </cfRule>
  </conditionalFormatting>
  <conditionalFormatting sqref="U16">
    <cfRule type="expression" dxfId="122" priority="48">
      <formula>U16=""</formula>
    </cfRule>
  </conditionalFormatting>
  <conditionalFormatting sqref="V16">
    <cfRule type="expression" dxfId="121" priority="47">
      <formula>V16=""</formula>
    </cfRule>
  </conditionalFormatting>
  <conditionalFormatting sqref="U19">
    <cfRule type="expression" dxfId="120" priority="46">
      <formula>U19=""</formula>
    </cfRule>
  </conditionalFormatting>
  <conditionalFormatting sqref="V19">
    <cfRule type="expression" dxfId="119" priority="45">
      <formula>V19=""</formula>
    </cfRule>
  </conditionalFormatting>
  <conditionalFormatting sqref="O7">
    <cfRule type="expression" dxfId="118" priority="44">
      <formula>O7=""</formula>
    </cfRule>
  </conditionalFormatting>
  <conditionalFormatting sqref="P7">
    <cfRule type="expression" dxfId="117" priority="43">
      <formula>P7=""</formula>
    </cfRule>
  </conditionalFormatting>
  <conditionalFormatting sqref="O8">
    <cfRule type="expression" dxfId="116" priority="42">
      <formula>O8=""</formula>
    </cfRule>
  </conditionalFormatting>
  <conditionalFormatting sqref="P8">
    <cfRule type="expression" dxfId="115" priority="41">
      <formula>P8=""</formula>
    </cfRule>
  </conditionalFormatting>
  <conditionalFormatting sqref="O9">
    <cfRule type="expression" dxfId="114" priority="40">
      <formula>O9=""</formula>
    </cfRule>
  </conditionalFormatting>
  <conditionalFormatting sqref="P9">
    <cfRule type="expression" dxfId="113" priority="39">
      <formula>P9=""</formula>
    </cfRule>
  </conditionalFormatting>
  <conditionalFormatting sqref="O10">
    <cfRule type="expression" dxfId="112" priority="38">
      <formula>O10=""</formula>
    </cfRule>
  </conditionalFormatting>
  <conditionalFormatting sqref="P10">
    <cfRule type="expression" dxfId="111" priority="37">
      <formula>P10=""</formula>
    </cfRule>
  </conditionalFormatting>
  <conditionalFormatting sqref="O11">
    <cfRule type="expression" dxfId="110" priority="36">
      <formula>O11=""</formula>
    </cfRule>
  </conditionalFormatting>
  <conditionalFormatting sqref="P11">
    <cfRule type="expression" dxfId="109" priority="35">
      <formula>P11=""</formula>
    </cfRule>
  </conditionalFormatting>
  <conditionalFormatting sqref="O16">
    <cfRule type="expression" dxfId="108" priority="34">
      <formula>O16=""</formula>
    </cfRule>
  </conditionalFormatting>
  <conditionalFormatting sqref="P16">
    <cfRule type="expression" dxfId="107" priority="33">
      <formula>P16=""</formula>
    </cfRule>
  </conditionalFormatting>
  <conditionalFormatting sqref="O18">
    <cfRule type="expression" dxfId="106" priority="32">
      <formula>O18=""</formula>
    </cfRule>
  </conditionalFormatting>
  <conditionalFormatting sqref="O19">
    <cfRule type="expression" dxfId="105" priority="31">
      <formula>O19=""</formula>
    </cfRule>
  </conditionalFormatting>
  <conditionalFormatting sqref="P18">
    <cfRule type="expression" dxfId="104" priority="30">
      <formula>P18=""</formula>
    </cfRule>
  </conditionalFormatting>
  <conditionalFormatting sqref="P19">
    <cfRule type="expression" dxfId="103" priority="29">
      <formula>P19=""</formula>
    </cfRule>
  </conditionalFormatting>
  <conditionalFormatting sqref="Q16">
    <cfRule type="expression" dxfId="102" priority="28">
      <formula>Q16=""</formula>
    </cfRule>
  </conditionalFormatting>
  <conditionalFormatting sqref="R16">
    <cfRule type="expression" dxfId="101" priority="27">
      <formula>R16=""</formula>
    </cfRule>
  </conditionalFormatting>
  <conditionalFormatting sqref="Q19">
    <cfRule type="expression" dxfId="100" priority="26">
      <formula>Q19=""</formula>
    </cfRule>
  </conditionalFormatting>
  <conditionalFormatting sqref="R19">
    <cfRule type="expression" dxfId="99" priority="25">
      <formula>R19=""</formula>
    </cfRule>
  </conditionalFormatting>
  <conditionalFormatting sqref="K7">
    <cfRule type="expression" dxfId="98" priority="24">
      <formula>K7=""</formula>
    </cfRule>
  </conditionalFormatting>
  <conditionalFormatting sqref="L7">
    <cfRule type="expression" dxfId="97" priority="23">
      <formula>L7=""</formula>
    </cfRule>
  </conditionalFormatting>
  <conditionalFormatting sqref="K8">
    <cfRule type="expression" dxfId="96" priority="22">
      <formula>K8=""</formula>
    </cfRule>
  </conditionalFormatting>
  <conditionalFormatting sqref="L8">
    <cfRule type="expression" dxfId="95" priority="21">
      <formula>L8=""</formula>
    </cfRule>
  </conditionalFormatting>
  <conditionalFormatting sqref="K9">
    <cfRule type="expression" dxfId="94" priority="20">
      <formula>K9=""</formula>
    </cfRule>
  </conditionalFormatting>
  <conditionalFormatting sqref="L9">
    <cfRule type="expression" dxfId="93" priority="19">
      <formula>L9=""</formula>
    </cfRule>
  </conditionalFormatting>
  <conditionalFormatting sqref="K10">
    <cfRule type="expression" dxfId="92" priority="18">
      <formula>K10=""</formula>
    </cfRule>
  </conditionalFormatting>
  <conditionalFormatting sqref="L10">
    <cfRule type="expression" dxfId="91" priority="17">
      <formula>L10=""</formula>
    </cfRule>
  </conditionalFormatting>
  <conditionalFormatting sqref="K16">
    <cfRule type="expression" dxfId="90" priority="16">
      <formula>K16=""</formula>
    </cfRule>
  </conditionalFormatting>
  <conditionalFormatting sqref="L16">
    <cfRule type="expression" dxfId="89" priority="15">
      <formula>L16=""</formula>
    </cfRule>
  </conditionalFormatting>
  <conditionalFormatting sqref="K18">
    <cfRule type="expression" dxfId="88" priority="14">
      <formula>K18=""</formula>
    </cfRule>
  </conditionalFormatting>
  <conditionalFormatting sqref="L18">
    <cfRule type="expression" dxfId="87" priority="13">
      <formula>L18=""</formula>
    </cfRule>
  </conditionalFormatting>
  <conditionalFormatting sqref="K19">
    <cfRule type="expression" dxfId="86" priority="12">
      <formula>K19=""</formula>
    </cfRule>
  </conditionalFormatting>
  <conditionalFormatting sqref="L19">
    <cfRule type="expression" dxfId="85" priority="11">
      <formula>L19=""</formula>
    </cfRule>
  </conditionalFormatting>
  <conditionalFormatting sqref="M16">
    <cfRule type="expression" dxfId="84" priority="10">
      <formula>M16=""</formula>
    </cfRule>
  </conditionalFormatting>
  <conditionalFormatting sqref="N16">
    <cfRule type="expression" dxfId="83" priority="9">
      <formula>N16=""</formula>
    </cfRule>
  </conditionalFormatting>
  <conditionalFormatting sqref="M19">
    <cfRule type="expression" dxfId="82" priority="8">
      <formula>M19=""</formula>
    </cfRule>
  </conditionalFormatting>
  <conditionalFormatting sqref="N19">
    <cfRule type="expression" dxfId="81" priority="7">
      <formula>N19=""</formula>
    </cfRule>
  </conditionalFormatting>
  <conditionalFormatting sqref="K3:N3">
    <cfRule type="expression" dxfId="80" priority="6">
      <formula>$O$3=""</formula>
    </cfRule>
  </conditionalFormatting>
  <conditionalFormatting sqref="K3:N3">
    <cfRule type="expression" dxfId="79" priority="5">
      <formula>$O$3=""</formula>
    </cfRule>
  </conditionalFormatting>
  <conditionalFormatting sqref="O3:R3">
    <cfRule type="expression" dxfId="78" priority="4">
      <formula>$O$3=""</formula>
    </cfRule>
  </conditionalFormatting>
  <conditionalFormatting sqref="O3:R3">
    <cfRule type="expression" dxfId="77" priority="3">
      <formula>$O$3=""</formula>
    </cfRule>
  </conditionalFormatting>
  <conditionalFormatting sqref="S3:V3">
    <cfRule type="expression" dxfId="76" priority="2">
      <formula>$O$3=""</formula>
    </cfRule>
  </conditionalFormatting>
  <conditionalFormatting sqref="S3:V3">
    <cfRule type="expression" dxfId="75" priority="1">
      <formula>$O$3=""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37" fitToHeight="0" orientation="portrait" useFirstPageNumber="1" r:id="rId1"/>
  <headerFooter>
    <oddFooter>&amp;C&amp;"ＭＳ 明朝,標準"&amp;P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view="pageBreakPreview" zoomScaleNormal="115" zoomScaleSheetLayoutView="100" workbookViewId="0">
      <selection sqref="A1:K1"/>
    </sheetView>
  </sheetViews>
  <sheetFormatPr defaultRowHeight="13.5" x14ac:dyDescent="0.15"/>
  <cols>
    <col min="1" max="1" width="3.75" style="1" customWidth="1"/>
    <col min="2" max="2" width="13.75" style="1" customWidth="1"/>
    <col min="3" max="11" width="7.5" style="1" customWidth="1"/>
    <col min="12" max="16384" width="9" style="1"/>
  </cols>
  <sheetData>
    <row r="1" spans="1:11" ht="30" customHeight="1" x14ac:dyDescent="0.15">
      <c r="A1" s="214" t="s">
        <v>25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5" customHeight="1" x14ac:dyDescent="0.15"/>
    <row r="3" spans="1:11" ht="22.5" customHeight="1" x14ac:dyDescent="0.15">
      <c r="A3" s="224" t="s">
        <v>2</v>
      </c>
      <c r="B3" s="225"/>
      <c r="C3" s="221" t="s">
        <v>123</v>
      </c>
      <c r="D3" s="221"/>
      <c r="E3" s="221"/>
      <c r="F3" s="221" t="s">
        <v>115</v>
      </c>
      <c r="G3" s="221"/>
      <c r="H3" s="221"/>
      <c r="I3" s="221" t="s">
        <v>109</v>
      </c>
      <c r="J3" s="221"/>
      <c r="K3" s="221"/>
    </row>
    <row r="4" spans="1:11" ht="22.5" customHeight="1" x14ac:dyDescent="0.15">
      <c r="A4" s="226"/>
      <c r="B4" s="227"/>
      <c r="C4" s="222" t="s">
        <v>18</v>
      </c>
      <c r="D4" s="216" t="s">
        <v>26</v>
      </c>
      <c r="E4" s="217"/>
      <c r="F4" s="222" t="s">
        <v>18</v>
      </c>
      <c r="G4" s="216" t="s">
        <v>26</v>
      </c>
      <c r="H4" s="217"/>
      <c r="I4" s="222" t="s">
        <v>18</v>
      </c>
      <c r="J4" s="216" t="s">
        <v>26</v>
      </c>
      <c r="K4" s="217"/>
    </row>
    <row r="5" spans="1:11" ht="22.5" customHeight="1" x14ac:dyDescent="0.15">
      <c r="A5" s="228"/>
      <c r="B5" s="229"/>
      <c r="C5" s="223"/>
      <c r="D5" s="77" t="s">
        <v>27</v>
      </c>
      <c r="E5" s="77" t="s">
        <v>28</v>
      </c>
      <c r="F5" s="223"/>
      <c r="G5" s="101" t="s">
        <v>27</v>
      </c>
      <c r="H5" s="101" t="s">
        <v>28</v>
      </c>
      <c r="I5" s="223"/>
      <c r="J5" s="101" t="s">
        <v>27</v>
      </c>
      <c r="K5" s="101" t="s">
        <v>28</v>
      </c>
    </row>
    <row r="6" spans="1:11" ht="11.25" customHeight="1" x14ac:dyDescent="0.15">
      <c r="A6" s="218" t="s">
        <v>21</v>
      </c>
      <c r="B6" s="2"/>
      <c r="C6" s="82" t="s">
        <v>19</v>
      </c>
      <c r="D6" s="82" t="s">
        <v>36</v>
      </c>
      <c r="E6" s="82" t="s">
        <v>36</v>
      </c>
      <c r="F6" s="102" t="s">
        <v>19</v>
      </c>
      <c r="G6" s="102" t="s">
        <v>36</v>
      </c>
      <c r="H6" s="102" t="s">
        <v>36</v>
      </c>
      <c r="I6" s="102" t="s">
        <v>19</v>
      </c>
      <c r="J6" s="102" t="s">
        <v>36</v>
      </c>
      <c r="K6" s="102" t="s">
        <v>36</v>
      </c>
    </row>
    <row r="7" spans="1:11" ht="26.25" customHeight="1" x14ac:dyDescent="0.15">
      <c r="A7" s="219"/>
      <c r="B7" s="24" t="s">
        <v>16</v>
      </c>
      <c r="C7" s="9">
        <v>9623</v>
      </c>
      <c r="D7" s="10">
        <v>16.100000000000001</v>
      </c>
      <c r="E7" s="10">
        <v>16.8</v>
      </c>
      <c r="F7" s="9">
        <v>10101</v>
      </c>
      <c r="G7" s="10">
        <v>16.600000000000001</v>
      </c>
      <c r="H7" s="10">
        <v>24.8</v>
      </c>
      <c r="I7" s="9">
        <v>11515</v>
      </c>
      <c r="J7" s="10">
        <v>19</v>
      </c>
      <c r="K7" s="10">
        <v>16.100000000000001</v>
      </c>
    </row>
    <row r="8" spans="1:11" ht="26.25" customHeight="1" x14ac:dyDescent="0.15">
      <c r="A8" s="219"/>
      <c r="B8" s="80" t="s">
        <v>29</v>
      </c>
      <c r="C8" s="11">
        <v>3415</v>
      </c>
      <c r="D8" s="12">
        <v>3.3</v>
      </c>
      <c r="E8" s="12">
        <v>0.8</v>
      </c>
      <c r="F8" s="11">
        <v>3418</v>
      </c>
      <c r="G8" s="12">
        <v>3.2</v>
      </c>
      <c r="H8" s="12">
        <v>1.3</v>
      </c>
      <c r="I8" s="11">
        <v>3889</v>
      </c>
      <c r="J8" s="12">
        <v>3.7</v>
      </c>
      <c r="K8" s="12">
        <v>1.3</v>
      </c>
    </row>
    <row r="9" spans="1:11" ht="26.25" customHeight="1" x14ac:dyDescent="0.15">
      <c r="A9" s="220"/>
      <c r="B9" s="80" t="s">
        <v>6</v>
      </c>
      <c r="C9" s="13">
        <v>13038</v>
      </c>
      <c r="D9" s="12">
        <v>7.9</v>
      </c>
      <c r="E9" s="12">
        <v>3.7</v>
      </c>
      <c r="F9" s="13">
        <f>F7+F8</f>
        <v>13519</v>
      </c>
      <c r="G9" s="12">
        <v>8.1</v>
      </c>
      <c r="H9" s="12">
        <v>5.4</v>
      </c>
      <c r="I9" s="13">
        <f>SUM(I7:I8)</f>
        <v>15404</v>
      </c>
      <c r="J9" s="12">
        <v>9.1999999999999993</v>
      </c>
      <c r="K9" s="12">
        <v>3.8</v>
      </c>
    </row>
    <row r="10" spans="1:11" ht="26.25" customHeight="1" x14ac:dyDescent="0.15">
      <c r="A10" s="207" t="s">
        <v>7</v>
      </c>
      <c r="B10" s="207"/>
      <c r="C10" s="11">
        <v>209</v>
      </c>
      <c r="D10" s="12">
        <v>3.2</v>
      </c>
      <c r="E10" s="12">
        <v>0.9</v>
      </c>
      <c r="F10" s="11">
        <v>226</v>
      </c>
      <c r="G10" s="12">
        <v>3.6</v>
      </c>
      <c r="H10" s="12">
        <v>1.2</v>
      </c>
      <c r="I10" s="11">
        <v>214</v>
      </c>
      <c r="J10" s="12">
        <v>3.2</v>
      </c>
      <c r="K10" s="12">
        <v>1.1000000000000001</v>
      </c>
    </row>
    <row r="11" spans="1:11" ht="26.25" customHeight="1" x14ac:dyDescent="0.15">
      <c r="A11" s="207" t="s">
        <v>4</v>
      </c>
      <c r="B11" s="207"/>
      <c r="C11" s="11">
        <v>16224</v>
      </c>
      <c r="D11" s="12">
        <v>5.3</v>
      </c>
      <c r="E11" s="12">
        <v>2.8</v>
      </c>
      <c r="F11" s="11">
        <v>15862</v>
      </c>
      <c r="G11" s="12">
        <v>5.2</v>
      </c>
      <c r="H11" s="12">
        <v>2.6</v>
      </c>
      <c r="I11" s="11">
        <v>19713</v>
      </c>
      <c r="J11" s="12">
        <v>6.5</v>
      </c>
      <c r="K11" s="12">
        <v>3.7</v>
      </c>
    </row>
    <row r="12" spans="1:11" ht="26.25" customHeight="1" x14ac:dyDescent="0.15">
      <c r="A12" s="207" t="s">
        <v>5</v>
      </c>
      <c r="B12" s="207"/>
      <c r="C12" s="11">
        <v>4125</v>
      </c>
      <c r="D12" s="12">
        <v>6.2</v>
      </c>
      <c r="E12" s="12">
        <v>6.6</v>
      </c>
      <c r="F12" s="11">
        <v>4153</v>
      </c>
      <c r="G12" s="12">
        <v>6.3</v>
      </c>
      <c r="H12" s="12">
        <v>6.4</v>
      </c>
      <c r="I12" s="11">
        <v>5458</v>
      </c>
      <c r="J12" s="12">
        <v>8.3000000000000007</v>
      </c>
      <c r="K12" s="12">
        <v>9</v>
      </c>
    </row>
    <row r="13" spans="1:11" ht="26.25" customHeight="1" x14ac:dyDescent="0.15">
      <c r="A13" s="207" t="s">
        <v>24</v>
      </c>
      <c r="B13" s="207"/>
      <c r="C13" s="11">
        <v>13615</v>
      </c>
      <c r="D13" s="12">
        <v>10.1</v>
      </c>
      <c r="E13" s="12">
        <v>9.4</v>
      </c>
      <c r="F13" s="11">
        <v>14573</v>
      </c>
      <c r="G13" s="12">
        <v>10.1</v>
      </c>
      <c r="H13" s="12">
        <v>9.9</v>
      </c>
      <c r="I13" s="11">
        <v>15776</v>
      </c>
      <c r="J13" s="12">
        <v>10.4</v>
      </c>
      <c r="K13" s="12">
        <v>11.1</v>
      </c>
    </row>
    <row r="14" spans="1:11" ht="22.5" customHeight="1" x14ac:dyDescent="0.15">
      <c r="A14" s="224" t="s">
        <v>2</v>
      </c>
      <c r="B14" s="225"/>
      <c r="C14" s="221" t="s">
        <v>38</v>
      </c>
      <c r="D14" s="221"/>
      <c r="E14" s="221"/>
      <c r="F14" s="230">
        <v>30</v>
      </c>
      <c r="G14" s="230"/>
      <c r="H14" s="230"/>
    </row>
    <row r="15" spans="1:11" ht="22.5" customHeight="1" x14ac:dyDescent="0.15">
      <c r="A15" s="226"/>
      <c r="B15" s="227"/>
      <c r="C15" s="215" t="s">
        <v>18</v>
      </c>
      <c r="D15" s="216" t="s">
        <v>26</v>
      </c>
      <c r="E15" s="217"/>
      <c r="F15" s="215" t="s">
        <v>18</v>
      </c>
      <c r="G15" s="216" t="s">
        <v>26</v>
      </c>
      <c r="H15" s="217"/>
    </row>
    <row r="16" spans="1:11" ht="22.5" customHeight="1" x14ac:dyDescent="0.15">
      <c r="A16" s="228"/>
      <c r="B16" s="229"/>
      <c r="C16" s="215"/>
      <c r="D16" s="101" t="s">
        <v>27</v>
      </c>
      <c r="E16" s="101" t="s">
        <v>28</v>
      </c>
      <c r="F16" s="215"/>
      <c r="G16" s="101" t="s">
        <v>27</v>
      </c>
      <c r="H16" s="101" t="s">
        <v>28</v>
      </c>
    </row>
    <row r="17" spans="1:8" ht="11.25" customHeight="1" x14ac:dyDescent="0.15">
      <c r="A17" s="218" t="s">
        <v>21</v>
      </c>
      <c r="B17" s="2"/>
      <c r="C17" s="102" t="s">
        <v>19</v>
      </c>
      <c r="D17" s="102" t="s">
        <v>36</v>
      </c>
      <c r="E17" s="102" t="s">
        <v>36</v>
      </c>
      <c r="F17" s="102" t="s">
        <v>19</v>
      </c>
      <c r="G17" s="102" t="s">
        <v>36</v>
      </c>
      <c r="H17" s="102" t="s">
        <v>36</v>
      </c>
    </row>
    <row r="18" spans="1:8" ht="26.25" customHeight="1" x14ac:dyDescent="0.15">
      <c r="A18" s="219"/>
      <c r="B18" s="24" t="s">
        <v>16</v>
      </c>
      <c r="C18" s="9">
        <v>13899</v>
      </c>
      <c r="D18" s="10">
        <v>16.3</v>
      </c>
      <c r="E18" s="10">
        <v>13</v>
      </c>
      <c r="F18" s="9">
        <v>14639</v>
      </c>
      <c r="G18" s="10">
        <v>16.2</v>
      </c>
      <c r="H18" s="10">
        <v>12.1</v>
      </c>
    </row>
    <row r="19" spans="1:8" ht="26.25" customHeight="1" x14ac:dyDescent="0.15">
      <c r="A19" s="219"/>
      <c r="B19" s="80" t="s">
        <v>29</v>
      </c>
      <c r="C19" s="11">
        <v>4327</v>
      </c>
      <c r="D19" s="12">
        <v>4.0999999999999996</v>
      </c>
      <c r="E19" s="12">
        <v>1.8</v>
      </c>
      <c r="F19" s="11">
        <v>3314</v>
      </c>
      <c r="G19" s="12">
        <v>3.3</v>
      </c>
      <c r="H19" s="12">
        <v>1.3</v>
      </c>
    </row>
    <row r="20" spans="1:8" ht="26.25" customHeight="1" x14ac:dyDescent="0.15">
      <c r="A20" s="220"/>
      <c r="B20" s="80" t="s">
        <v>6</v>
      </c>
      <c r="C20" s="13">
        <f>SUM(C18:C19)</f>
        <v>18226</v>
      </c>
      <c r="D20" s="12">
        <v>9.6</v>
      </c>
      <c r="E20" s="12">
        <v>4.3</v>
      </c>
      <c r="F20" s="13">
        <f>SUM(F18:F19)</f>
        <v>17953</v>
      </c>
      <c r="G20" s="12">
        <v>9.4</v>
      </c>
      <c r="H20" s="12">
        <v>3.9</v>
      </c>
    </row>
    <row r="21" spans="1:8" ht="26.25" customHeight="1" x14ac:dyDescent="0.15">
      <c r="A21" s="207" t="s">
        <v>7</v>
      </c>
      <c r="B21" s="207"/>
      <c r="C21" s="11">
        <v>243</v>
      </c>
      <c r="D21" s="12">
        <v>2.2999999999999998</v>
      </c>
      <c r="E21" s="12">
        <v>0.8</v>
      </c>
      <c r="F21" s="11">
        <v>218</v>
      </c>
      <c r="G21" s="12">
        <v>2.1</v>
      </c>
      <c r="H21" s="12">
        <v>0.7</v>
      </c>
    </row>
    <row r="22" spans="1:8" ht="26.25" customHeight="1" x14ac:dyDescent="0.15">
      <c r="A22" s="207" t="s">
        <v>4</v>
      </c>
      <c r="B22" s="207"/>
      <c r="C22" s="11">
        <v>22414</v>
      </c>
      <c r="D22" s="12">
        <v>6.9</v>
      </c>
      <c r="E22" s="12">
        <v>3.9</v>
      </c>
      <c r="F22" s="11">
        <v>22341</v>
      </c>
      <c r="G22" s="12">
        <v>6.9</v>
      </c>
      <c r="H22" s="12">
        <v>4</v>
      </c>
    </row>
    <row r="23" spans="1:8" ht="26.25" customHeight="1" x14ac:dyDescent="0.15">
      <c r="A23" s="207" t="s">
        <v>5</v>
      </c>
      <c r="B23" s="207"/>
      <c r="C23" s="11">
        <v>6098</v>
      </c>
      <c r="D23" s="12">
        <v>8.6999999999999993</v>
      </c>
      <c r="E23" s="12">
        <v>9.5</v>
      </c>
      <c r="F23" s="11">
        <v>6448</v>
      </c>
      <c r="G23" s="12">
        <v>9.1999999999999993</v>
      </c>
      <c r="H23" s="12">
        <v>10.199999999999999</v>
      </c>
    </row>
    <row r="24" spans="1:8" ht="26.25" customHeight="1" x14ac:dyDescent="0.15">
      <c r="A24" s="207" t="s">
        <v>24</v>
      </c>
      <c r="B24" s="207"/>
      <c r="C24" s="11">
        <v>18597</v>
      </c>
      <c r="D24" s="12">
        <v>9.5</v>
      </c>
      <c r="E24" s="12">
        <v>9.8000000000000007</v>
      </c>
      <c r="F24" s="11">
        <v>19757</v>
      </c>
      <c r="G24" s="12">
        <v>9.8000000000000007</v>
      </c>
      <c r="H24" s="12">
        <v>10</v>
      </c>
    </row>
  </sheetData>
  <sheetProtection selectLockedCells="1"/>
  <mergeCells count="28">
    <mergeCell ref="A6:A9"/>
    <mergeCell ref="F3:H3"/>
    <mergeCell ref="A3:B5"/>
    <mergeCell ref="C4:C5"/>
    <mergeCell ref="C3:E3"/>
    <mergeCell ref="D4:E4"/>
    <mergeCell ref="C15:C16"/>
    <mergeCell ref="D15:E15"/>
    <mergeCell ref="A10:B10"/>
    <mergeCell ref="A11:B11"/>
    <mergeCell ref="A12:B12"/>
    <mergeCell ref="A13:B13"/>
    <mergeCell ref="A24:B24"/>
    <mergeCell ref="A1:K1"/>
    <mergeCell ref="F15:F16"/>
    <mergeCell ref="G15:H15"/>
    <mergeCell ref="A17:A20"/>
    <mergeCell ref="A21:B21"/>
    <mergeCell ref="A22:B22"/>
    <mergeCell ref="A23:B23"/>
    <mergeCell ref="I3:K3"/>
    <mergeCell ref="F4:F5"/>
    <mergeCell ref="G4:H4"/>
    <mergeCell ref="I4:I5"/>
    <mergeCell ref="J4:K4"/>
    <mergeCell ref="A14:B16"/>
    <mergeCell ref="C14:E14"/>
    <mergeCell ref="F14:H14"/>
  </mergeCells>
  <phoneticPr fontId="2"/>
  <conditionalFormatting sqref="C3:E3">
    <cfRule type="expression" dxfId="74" priority="40">
      <formula>$C$3=""</formula>
    </cfRule>
  </conditionalFormatting>
  <conditionalFormatting sqref="C7:E13">
    <cfRule type="expression" dxfId="73" priority="25">
      <formula>C7=""</formula>
    </cfRule>
  </conditionalFormatting>
  <conditionalFormatting sqref="F18:H24">
    <cfRule type="expression" dxfId="72" priority="12">
      <formula>F18=""</formula>
    </cfRule>
  </conditionalFormatting>
  <conditionalFormatting sqref="F18:H24">
    <cfRule type="expression" dxfId="71" priority="11">
      <formula>F18=""</formula>
    </cfRule>
  </conditionalFormatting>
  <conditionalFormatting sqref="F18:H24">
    <cfRule type="expression" dxfId="70" priority="10">
      <formula>F18=""</formula>
    </cfRule>
  </conditionalFormatting>
  <conditionalFormatting sqref="F18:H24">
    <cfRule type="expression" dxfId="69" priority="9">
      <formula>F18=""</formula>
    </cfRule>
  </conditionalFormatting>
  <conditionalFormatting sqref="C18:E24">
    <cfRule type="expression" dxfId="68" priority="8">
      <formula>C18=""</formula>
    </cfRule>
  </conditionalFormatting>
  <conditionalFormatting sqref="C18:E24">
    <cfRule type="expression" dxfId="67" priority="7">
      <formula>C18=""</formula>
    </cfRule>
  </conditionalFormatting>
  <conditionalFormatting sqref="C14:E14">
    <cfRule type="expression" dxfId="66" priority="6">
      <formula>$C$3=""</formula>
    </cfRule>
  </conditionalFormatting>
  <conditionalFormatting sqref="C18:E24">
    <cfRule type="expression" dxfId="65" priority="5">
      <formula>C18=""</formula>
    </cfRule>
  </conditionalFormatting>
  <conditionalFormatting sqref="I3:K3">
    <cfRule type="expression" dxfId="64" priority="4">
      <formula>$C$3=""</formula>
    </cfRule>
  </conditionalFormatting>
  <conditionalFormatting sqref="I7:K13">
    <cfRule type="expression" dxfId="63" priority="3">
      <formula>I7=""</formula>
    </cfRule>
  </conditionalFormatting>
  <conditionalFormatting sqref="F3:H3">
    <cfRule type="expression" dxfId="62" priority="2">
      <formula>$C$3=""</formula>
    </cfRule>
  </conditionalFormatting>
  <conditionalFormatting sqref="F7:H13">
    <cfRule type="expression" dxfId="61" priority="1">
      <formula>F7=""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9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view="pageBreakPreview" zoomScale="115" zoomScaleNormal="115" zoomScaleSheetLayoutView="115" workbookViewId="0">
      <selection activeCell="A3" sqref="A3:H3"/>
    </sheetView>
  </sheetViews>
  <sheetFormatPr defaultRowHeight="13.5" x14ac:dyDescent="0.15"/>
  <cols>
    <col min="1" max="1" width="3.75" style="1" customWidth="1"/>
    <col min="2" max="2" width="13.75" style="1" customWidth="1"/>
    <col min="3" max="3" width="8.625" style="1" customWidth="1"/>
    <col min="4" max="4" width="12.5" style="1" customWidth="1"/>
    <col min="5" max="5" width="8.75" style="1" customWidth="1"/>
    <col min="6" max="6" width="12.5" style="1" customWidth="1"/>
    <col min="7" max="7" width="8.75" style="1" customWidth="1"/>
    <col min="8" max="8" width="12.5" style="1" customWidth="1"/>
    <col min="9" max="16384" width="9" style="1"/>
  </cols>
  <sheetData>
    <row r="1" spans="1:8" ht="30" customHeight="1" x14ac:dyDescent="0.15">
      <c r="A1" s="214" t="s">
        <v>94</v>
      </c>
      <c r="B1" s="214"/>
      <c r="C1" s="214"/>
      <c r="D1" s="214"/>
      <c r="E1" s="214"/>
      <c r="F1" s="214"/>
      <c r="G1" s="214"/>
      <c r="H1" s="214"/>
    </row>
    <row r="2" spans="1:8" ht="12.75" customHeight="1" x14ac:dyDescent="0.15">
      <c r="A2" s="78"/>
      <c r="B2" s="78"/>
      <c r="C2" s="78"/>
      <c r="D2" s="78"/>
      <c r="E2" s="78"/>
      <c r="F2" s="78"/>
      <c r="G2" s="78"/>
      <c r="H2" s="78"/>
    </row>
    <row r="3" spans="1:8" ht="18.75" customHeight="1" x14ac:dyDescent="0.15">
      <c r="A3" s="234" t="s">
        <v>93</v>
      </c>
      <c r="B3" s="234"/>
      <c r="C3" s="234"/>
      <c r="D3" s="234"/>
      <c r="E3" s="234"/>
      <c r="F3" s="234"/>
      <c r="G3" s="234"/>
      <c r="H3" s="234"/>
    </row>
    <row r="4" spans="1:8" ht="7.5" customHeight="1" x14ac:dyDescent="0.15">
      <c r="A4" s="7"/>
      <c r="B4" s="7"/>
      <c r="C4" s="7"/>
      <c r="D4" s="7"/>
      <c r="E4" s="7"/>
      <c r="F4" s="7"/>
      <c r="G4" s="7"/>
      <c r="H4" s="7"/>
    </row>
    <row r="5" spans="1:8" ht="18.75" customHeight="1" x14ac:dyDescent="0.15">
      <c r="A5" s="239" t="s">
        <v>2</v>
      </c>
      <c r="B5" s="240"/>
      <c r="C5" s="236" t="s">
        <v>122</v>
      </c>
      <c r="D5" s="236"/>
      <c r="E5" s="236" t="s">
        <v>114</v>
      </c>
      <c r="F5" s="236"/>
      <c r="G5" s="236" t="s">
        <v>121</v>
      </c>
      <c r="H5" s="236"/>
    </row>
    <row r="6" spans="1:8" ht="18.75" customHeight="1" x14ac:dyDescent="0.15">
      <c r="A6" s="241"/>
      <c r="B6" s="242"/>
      <c r="C6" s="130" t="s">
        <v>30</v>
      </c>
      <c r="D6" s="130" t="s">
        <v>17</v>
      </c>
      <c r="E6" s="130" t="s">
        <v>30</v>
      </c>
      <c r="F6" s="130" t="s">
        <v>17</v>
      </c>
      <c r="G6" s="130" t="s">
        <v>30</v>
      </c>
      <c r="H6" s="130" t="s">
        <v>17</v>
      </c>
    </row>
    <row r="7" spans="1:8" ht="11.25" customHeight="1" x14ac:dyDescent="0.15">
      <c r="A7" s="231" t="s">
        <v>54</v>
      </c>
      <c r="B7" s="2"/>
      <c r="C7" s="3" t="s">
        <v>1</v>
      </c>
      <c r="D7" s="3" t="s">
        <v>3</v>
      </c>
      <c r="E7" s="3" t="s">
        <v>1</v>
      </c>
      <c r="F7" s="3" t="s">
        <v>3</v>
      </c>
      <c r="G7" s="3" t="s">
        <v>1</v>
      </c>
      <c r="H7" s="3" t="s">
        <v>3</v>
      </c>
    </row>
    <row r="8" spans="1:8" ht="19.5" customHeight="1" x14ac:dyDescent="0.15">
      <c r="A8" s="232"/>
      <c r="B8" s="131" t="s">
        <v>21</v>
      </c>
      <c r="C8" s="136">
        <v>568</v>
      </c>
      <c r="D8" s="136">
        <v>35293185</v>
      </c>
      <c r="E8" s="136">
        <v>506</v>
      </c>
      <c r="F8" s="136">
        <v>32079146</v>
      </c>
      <c r="G8" s="136">
        <v>434</v>
      </c>
      <c r="H8" s="136">
        <v>34260782</v>
      </c>
    </row>
    <row r="9" spans="1:8" ht="23.25" customHeight="1" x14ac:dyDescent="0.15">
      <c r="A9" s="232"/>
      <c r="B9" s="126" t="s">
        <v>7</v>
      </c>
      <c r="C9" s="137">
        <v>21</v>
      </c>
      <c r="D9" s="137">
        <v>1524946</v>
      </c>
      <c r="E9" s="137">
        <v>47</v>
      </c>
      <c r="F9" s="137">
        <v>3106011</v>
      </c>
      <c r="G9" s="137">
        <v>16</v>
      </c>
      <c r="H9" s="137">
        <v>1318000</v>
      </c>
    </row>
    <row r="10" spans="1:8" ht="23.25" customHeight="1" x14ac:dyDescent="0.15">
      <c r="A10" s="232"/>
      <c r="B10" s="126" t="s">
        <v>4</v>
      </c>
      <c r="C10" s="137">
        <v>924</v>
      </c>
      <c r="D10" s="137">
        <v>58047212</v>
      </c>
      <c r="E10" s="137">
        <v>953</v>
      </c>
      <c r="F10" s="137">
        <v>72526224</v>
      </c>
      <c r="G10" s="137">
        <v>490</v>
      </c>
      <c r="H10" s="137">
        <v>36833103</v>
      </c>
    </row>
    <row r="11" spans="1:8" ht="23.25" customHeight="1" x14ac:dyDescent="0.15">
      <c r="A11" s="232"/>
      <c r="B11" s="76" t="s">
        <v>112</v>
      </c>
      <c r="C11" s="137">
        <v>272</v>
      </c>
      <c r="D11" s="137">
        <v>2276833</v>
      </c>
      <c r="E11" s="137">
        <v>263</v>
      </c>
      <c r="F11" s="137">
        <v>2420861</v>
      </c>
      <c r="G11" s="137">
        <v>215</v>
      </c>
      <c r="H11" s="137">
        <v>1423600</v>
      </c>
    </row>
    <row r="12" spans="1:8" ht="21" customHeight="1" x14ac:dyDescent="0.15">
      <c r="A12" s="233"/>
      <c r="B12" s="129" t="s">
        <v>66</v>
      </c>
      <c r="C12" s="138">
        <f t="shared" ref="C12:D12" si="0">SUM(C8:C11)</f>
        <v>1785</v>
      </c>
      <c r="D12" s="138">
        <f t="shared" si="0"/>
        <v>97142176</v>
      </c>
      <c r="E12" s="138">
        <f t="shared" ref="E12:H12" si="1">SUM(E8:E11)</f>
        <v>1769</v>
      </c>
      <c r="F12" s="138">
        <f t="shared" si="1"/>
        <v>110132242</v>
      </c>
      <c r="G12" s="138">
        <f t="shared" si="1"/>
        <v>1155</v>
      </c>
      <c r="H12" s="138">
        <f t="shared" si="1"/>
        <v>73835485</v>
      </c>
    </row>
    <row r="13" spans="1:8" ht="21" customHeight="1" thickBot="1" x14ac:dyDescent="0.2">
      <c r="A13" s="207" t="s">
        <v>31</v>
      </c>
      <c r="B13" s="207"/>
      <c r="C13" s="137">
        <v>827</v>
      </c>
      <c r="D13" s="137">
        <v>40746744</v>
      </c>
      <c r="E13" s="137">
        <v>798</v>
      </c>
      <c r="F13" s="137">
        <v>50212200</v>
      </c>
      <c r="G13" s="137">
        <v>546</v>
      </c>
      <c r="H13" s="137">
        <v>36972872</v>
      </c>
    </row>
    <row r="14" spans="1:8" ht="23.25" customHeight="1" thickTop="1" x14ac:dyDescent="0.15">
      <c r="A14" s="237" t="s">
        <v>8</v>
      </c>
      <c r="B14" s="238"/>
      <c r="C14" s="139">
        <f t="shared" ref="C14:H14" si="2">SUM(C12:C13)</f>
        <v>2612</v>
      </c>
      <c r="D14" s="139">
        <f t="shared" si="2"/>
        <v>137888920</v>
      </c>
      <c r="E14" s="139">
        <f t="shared" si="2"/>
        <v>2567</v>
      </c>
      <c r="F14" s="139">
        <f t="shared" si="2"/>
        <v>160344442</v>
      </c>
      <c r="G14" s="139">
        <f t="shared" si="2"/>
        <v>1701</v>
      </c>
      <c r="H14" s="139">
        <f t="shared" si="2"/>
        <v>110808357</v>
      </c>
    </row>
    <row r="15" spans="1:8" ht="15.75" customHeight="1" x14ac:dyDescent="0.15">
      <c r="A15" s="235" t="s">
        <v>92</v>
      </c>
      <c r="B15" s="235"/>
      <c r="C15" s="235"/>
      <c r="D15" s="235"/>
      <c r="E15" s="235"/>
      <c r="F15" s="235"/>
      <c r="G15" s="235"/>
      <c r="H15" s="235"/>
    </row>
    <row r="16" spans="1:8" ht="18" customHeight="1" x14ac:dyDescent="0.15">
      <c r="A16" s="7"/>
      <c r="B16" s="7"/>
      <c r="C16" s="7"/>
      <c r="D16" s="7"/>
      <c r="E16" s="7"/>
      <c r="F16" s="7"/>
      <c r="G16" s="7"/>
      <c r="H16" s="7"/>
    </row>
    <row r="17" spans="1:8" ht="14.25" x14ac:dyDescent="0.15">
      <c r="A17" s="234" t="s">
        <v>106</v>
      </c>
      <c r="B17" s="234"/>
      <c r="C17" s="234"/>
      <c r="D17" s="234"/>
      <c r="E17" s="234"/>
      <c r="F17" s="234"/>
      <c r="G17" s="234"/>
      <c r="H17" s="234"/>
    </row>
    <row r="18" spans="1:8" ht="7.5" customHeight="1" x14ac:dyDescent="0.15">
      <c r="A18" s="7"/>
      <c r="B18" s="7"/>
      <c r="C18" s="7"/>
      <c r="D18" s="7"/>
      <c r="E18" s="7"/>
      <c r="F18" s="7"/>
      <c r="G18" s="7"/>
      <c r="H18" s="7"/>
    </row>
    <row r="19" spans="1:8" ht="18.75" customHeight="1" x14ac:dyDescent="0.15">
      <c r="A19" s="239" t="s">
        <v>2</v>
      </c>
      <c r="B19" s="240"/>
      <c r="C19" s="236" t="s">
        <v>122</v>
      </c>
      <c r="D19" s="236"/>
      <c r="E19" s="236" t="s">
        <v>114</v>
      </c>
      <c r="F19" s="236"/>
      <c r="G19" s="236" t="s">
        <v>121</v>
      </c>
      <c r="H19" s="236"/>
    </row>
    <row r="20" spans="1:8" ht="18.75" customHeight="1" x14ac:dyDescent="0.15">
      <c r="A20" s="241"/>
      <c r="B20" s="242"/>
      <c r="C20" s="127" t="s">
        <v>30</v>
      </c>
      <c r="D20" s="127" t="s">
        <v>17</v>
      </c>
      <c r="E20" s="127" t="s">
        <v>30</v>
      </c>
      <c r="F20" s="127" t="s">
        <v>17</v>
      </c>
      <c r="G20" s="127" t="s">
        <v>30</v>
      </c>
      <c r="H20" s="127" t="s">
        <v>17</v>
      </c>
    </row>
    <row r="21" spans="1:8" ht="11.25" customHeight="1" x14ac:dyDescent="0.15">
      <c r="A21" s="231" t="s">
        <v>54</v>
      </c>
      <c r="B21" s="2"/>
      <c r="C21" s="3" t="s">
        <v>1</v>
      </c>
      <c r="D21" s="3" t="s">
        <v>3</v>
      </c>
      <c r="E21" s="3" t="s">
        <v>1</v>
      </c>
      <c r="F21" s="3" t="s">
        <v>3</v>
      </c>
      <c r="G21" s="3" t="s">
        <v>1</v>
      </c>
      <c r="H21" s="3" t="s">
        <v>3</v>
      </c>
    </row>
    <row r="22" spans="1:8" ht="19.5" customHeight="1" x14ac:dyDescent="0.15">
      <c r="A22" s="232"/>
      <c r="B22" s="131" t="s">
        <v>21</v>
      </c>
      <c r="C22" s="136">
        <v>308</v>
      </c>
      <c r="D22" s="136">
        <v>24496434</v>
      </c>
      <c r="E22" s="136">
        <v>748</v>
      </c>
      <c r="F22" s="136">
        <v>52460476</v>
      </c>
      <c r="G22" s="136">
        <v>370</v>
      </c>
      <c r="H22" s="136">
        <v>27716198</v>
      </c>
    </row>
    <row r="23" spans="1:8" ht="23.25" customHeight="1" x14ac:dyDescent="0.15">
      <c r="A23" s="232"/>
      <c r="B23" s="126" t="s">
        <v>7</v>
      </c>
      <c r="C23" s="137">
        <v>13</v>
      </c>
      <c r="D23" s="137">
        <v>1619933</v>
      </c>
      <c r="E23" s="137">
        <v>24</v>
      </c>
      <c r="F23" s="137">
        <v>1553763</v>
      </c>
      <c r="G23" s="137">
        <v>13</v>
      </c>
      <c r="H23" s="137">
        <v>1558265</v>
      </c>
    </row>
    <row r="24" spans="1:8" ht="23.25" customHeight="1" x14ac:dyDescent="0.15">
      <c r="A24" s="232"/>
      <c r="B24" s="126" t="s">
        <v>4</v>
      </c>
      <c r="C24" s="137">
        <v>463</v>
      </c>
      <c r="D24" s="137">
        <v>52007718</v>
      </c>
      <c r="E24" s="137">
        <v>1475</v>
      </c>
      <c r="F24" s="137">
        <v>72938457</v>
      </c>
      <c r="G24" s="137">
        <v>404</v>
      </c>
      <c r="H24" s="137">
        <v>78650359</v>
      </c>
    </row>
    <row r="25" spans="1:8" ht="23.25" customHeight="1" x14ac:dyDescent="0.15">
      <c r="A25" s="232"/>
      <c r="B25" s="76" t="s">
        <v>112</v>
      </c>
      <c r="C25" s="137">
        <v>159</v>
      </c>
      <c r="D25" s="137">
        <v>1544900</v>
      </c>
      <c r="E25" s="137">
        <v>413</v>
      </c>
      <c r="F25" s="137">
        <v>3753500</v>
      </c>
      <c r="G25" s="137">
        <v>238</v>
      </c>
      <c r="H25" s="137">
        <v>2419707</v>
      </c>
    </row>
    <row r="26" spans="1:8" ht="21" customHeight="1" x14ac:dyDescent="0.15">
      <c r="A26" s="233"/>
      <c r="B26" s="129" t="s">
        <v>66</v>
      </c>
      <c r="C26" s="138">
        <f t="shared" ref="C26:D26" si="3">SUM(C22:C25)</f>
        <v>943</v>
      </c>
      <c r="D26" s="138">
        <f t="shared" si="3"/>
        <v>79668985</v>
      </c>
      <c r="E26" s="138">
        <f t="shared" ref="E26:H26" si="4">SUM(E22:E25)</f>
        <v>2660</v>
      </c>
      <c r="F26" s="138">
        <f t="shared" si="4"/>
        <v>130706196</v>
      </c>
      <c r="G26" s="138">
        <f t="shared" si="4"/>
        <v>1025</v>
      </c>
      <c r="H26" s="138">
        <f t="shared" si="4"/>
        <v>110344529</v>
      </c>
    </row>
    <row r="27" spans="1:8" ht="21" customHeight="1" thickBot="1" x14ac:dyDescent="0.2">
      <c r="A27" s="207" t="s">
        <v>31</v>
      </c>
      <c r="B27" s="207"/>
      <c r="C27" s="137">
        <v>334</v>
      </c>
      <c r="D27" s="137">
        <v>28796026</v>
      </c>
      <c r="E27" s="137">
        <v>745</v>
      </c>
      <c r="F27" s="137">
        <v>57894163</v>
      </c>
      <c r="G27" s="137">
        <v>697</v>
      </c>
      <c r="H27" s="137">
        <v>52026509</v>
      </c>
    </row>
    <row r="28" spans="1:8" ht="23.25" customHeight="1" thickTop="1" x14ac:dyDescent="0.15">
      <c r="A28" s="237" t="s">
        <v>8</v>
      </c>
      <c r="B28" s="238"/>
      <c r="C28" s="139">
        <f t="shared" ref="C28:H28" si="5">SUM(C26:C27)</f>
        <v>1277</v>
      </c>
      <c r="D28" s="139">
        <f t="shared" si="5"/>
        <v>108465011</v>
      </c>
      <c r="E28" s="139">
        <f t="shared" si="5"/>
        <v>3405</v>
      </c>
      <c r="F28" s="139">
        <f t="shared" si="5"/>
        <v>188600359</v>
      </c>
      <c r="G28" s="139">
        <f t="shared" si="5"/>
        <v>1722</v>
      </c>
      <c r="H28" s="139">
        <f t="shared" si="5"/>
        <v>162371038</v>
      </c>
    </row>
    <row r="29" spans="1:8" ht="16.5" customHeight="1" x14ac:dyDescent="0.15">
      <c r="A29" s="235" t="str">
        <f>A15</f>
        <v>（注）市税計には、個人県民税分を含む。</v>
      </c>
      <c r="B29" s="235"/>
      <c r="C29" s="235"/>
      <c r="D29" s="235"/>
      <c r="E29" s="235"/>
      <c r="F29" s="235"/>
      <c r="G29" s="235"/>
      <c r="H29" s="235"/>
    </row>
    <row r="30" spans="1:8" ht="18" customHeight="1" x14ac:dyDescent="0.15">
      <c r="A30" s="7"/>
      <c r="B30" s="7"/>
      <c r="C30" s="7"/>
      <c r="D30" s="7"/>
      <c r="E30" s="7"/>
      <c r="F30" s="7"/>
      <c r="G30" s="7"/>
      <c r="H30" s="7"/>
    </row>
    <row r="31" spans="1:8" ht="18.75" customHeight="1" x14ac:dyDescent="0.15">
      <c r="A31" s="234" t="s">
        <v>91</v>
      </c>
      <c r="B31" s="234"/>
      <c r="C31" s="234"/>
      <c r="D31" s="234"/>
      <c r="E31" s="234"/>
      <c r="F31" s="234"/>
      <c r="G31" s="234"/>
      <c r="H31" s="234"/>
    </row>
    <row r="32" spans="1:8" ht="7.5" customHeight="1" x14ac:dyDescent="0.15">
      <c r="A32" s="7"/>
      <c r="B32" s="7"/>
      <c r="C32" s="7"/>
      <c r="D32" s="7"/>
      <c r="E32" s="7"/>
      <c r="F32" s="7"/>
      <c r="G32" s="7"/>
      <c r="H32" s="7"/>
    </row>
    <row r="33" spans="1:8" ht="18.75" customHeight="1" x14ac:dyDescent="0.15">
      <c r="A33" s="239" t="s">
        <v>2</v>
      </c>
      <c r="B33" s="240"/>
      <c r="C33" s="236" t="s">
        <v>122</v>
      </c>
      <c r="D33" s="236"/>
      <c r="E33" s="236" t="s">
        <v>114</v>
      </c>
      <c r="F33" s="236"/>
      <c r="G33" s="236" t="s">
        <v>121</v>
      </c>
      <c r="H33" s="236"/>
    </row>
    <row r="34" spans="1:8" ht="18.75" customHeight="1" x14ac:dyDescent="0.15">
      <c r="A34" s="241"/>
      <c r="B34" s="242"/>
      <c r="C34" s="130" t="s">
        <v>30</v>
      </c>
      <c r="D34" s="130" t="s">
        <v>17</v>
      </c>
      <c r="E34" s="130" t="s">
        <v>30</v>
      </c>
      <c r="F34" s="130" t="s">
        <v>17</v>
      </c>
      <c r="G34" s="130" t="s">
        <v>30</v>
      </c>
      <c r="H34" s="130" t="s">
        <v>17</v>
      </c>
    </row>
    <row r="35" spans="1:8" ht="11.25" customHeight="1" x14ac:dyDescent="0.15">
      <c r="A35" s="231" t="s">
        <v>54</v>
      </c>
      <c r="B35" s="2"/>
      <c r="C35" s="3" t="s">
        <v>1</v>
      </c>
      <c r="D35" s="3" t="s">
        <v>3</v>
      </c>
      <c r="E35" s="3" t="s">
        <v>1</v>
      </c>
      <c r="F35" s="3" t="s">
        <v>3</v>
      </c>
      <c r="G35" s="3" t="s">
        <v>1</v>
      </c>
      <c r="H35" s="3" t="s">
        <v>3</v>
      </c>
    </row>
    <row r="36" spans="1:8" ht="19.5" customHeight="1" x14ac:dyDescent="0.15">
      <c r="A36" s="232"/>
      <c r="B36" s="131" t="s">
        <v>21</v>
      </c>
      <c r="C36" s="136">
        <v>909</v>
      </c>
      <c r="D36" s="136">
        <v>64773521</v>
      </c>
      <c r="E36" s="136">
        <v>543</v>
      </c>
      <c r="F36" s="136">
        <v>45097515</v>
      </c>
      <c r="G36" s="136">
        <v>544</v>
      </c>
      <c r="H36" s="136">
        <v>51079809</v>
      </c>
    </row>
    <row r="37" spans="1:8" ht="23.25" customHeight="1" x14ac:dyDescent="0.15">
      <c r="A37" s="232"/>
      <c r="B37" s="126" t="s">
        <v>7</v>
      </c>
      <c r="C37" s="137">
        <v>17</v>
      </c>
      <c r="D37" s="137">
        <v>1959828</v>
      </c>
      <c r="E37" s="137">
        <v>17</v>
      </c>
      <c r="F37" s="137">
        <v>1746765</v>
      </c>
      <c r="G37" s="137">
        <v>25</v>
      </c>
      <c r="H37" s="137">
        <v>1422311</v>
      </c>
    </row>
    <row r="38" spans="1:8" ht="23.25" customHeight="1" x14ac:dyDescent="0.15">
      <c r="A38" s="232"/>
      <c r="B38" s="126" t="s">
        <v>4</v>
      </c>
      <c r="C38" s="137">
        <v>1724</v>
      </c>
      <c r="D38" s="137">
        <v>90987753</v>
      </c>
      <c r="E38" s="137">
        <v>814</v>
      </c>
      <c r="F38" s="137">
        <v>77016083</v>
      </c>
      <c r="G38" s="137">
        <v>979</v>
      </c>
      <c r="H38" s="137">
        <v>94988313</v>
      </c>
    </row>
    <row r="39" spans="1:8" ht="23.25" customHeight="1" x14ac:dyDescent="0.15">
      <c r="A39" s="232"/>
      <c r="B39" s="76" t="s">
        <v>112</v>
      </c>
      <c r="C39" s="137">
        <v>582</v>
      </c>
      <c r="D39" s="137">
        <v>5537361</v>
      </c>
      <c r="E39" s="137">
        <v>389</v>
      </c>
      <c r="F39" s="137">
        <v>3653094</v>
      </c>
      <c r="G39" s="137">
        <v>343</v>
      </c>
      <c r="H39" s="137">
        <v>2755387</v>
      </c>
    </row>
    <row r="40" spans="1:8" ht="21" customHeight="1" x14ac:dyDescent="0.15">
      <c r="A40" s="233"/>
      <c r="B40" s="129" t="s">
        <v>66</v>
      </c>
      <c r="C40" s="138">
        <f t="shared" ref="C40:D40" si="6">SUM(C36:C39)</f>
        <v>3232</v>
      </c>
      <c r="D40" s="138">
        <f t="shared" si="6"/>
        <v>163258463</v>
      </c>
      <c r="E40" s="138">
        <f t="shared" ref="E40:H40" si="7">SUM(E36:E39)</f>
        <v>1763</v>
      </c>
      <c r="F40" s="138">
        <f t="shared" si="7"/>
        <v>127513457</v>
      </c>
      <c r="G40" s="138">
        <f t="shared" si="7"/>
        <v>1891</v>
      </c>
      <c r="H40" s="138">
        <f t="shared" si="7"/>
        <v>150245820</v>
      </c>
    </row>
    <row r="41" spans="1:8" ht="21" customHeight="1" thickBot="1" x14ac:dyDescent="0.2">
      <c r="A41" s="207" t="s">
        <v>31</v>
      </c>
      <c r="B41" s="207"/>
      <c r="C41" s="137">
        <v>1239</v>
      </c>
      <c r="D41" s="137">
        <v>98864943</v>
      </c>
      <c r="E41" s="137">
        <v>1049</v>
      </c>
      <c r="F41" s="137">
        <v>76511629</v>
      </c>
      <c r="G41" s="137">
        <v>892</v>
      </c>
      <c r="H41" s="137">
        <v>71954523</v>
      </c>
    </row>
    <row r="42" spans="1:8" ht="23.25" customHeight="1" thickTop="1" x14ac:dyDescent="0.15">
      <c r="A42" s="237" t="s">
        <v>8</v>
      </c>
      <c r="B42" s="238"/>
      <c r="C42" s="139">
        <f t="shared" ref="C42:H42" si="8">SUM(C40:C41)</f>
        <v>4471</v>
      </c>
      <c r="D42" s="139">
        <f t="shared" si="8"/>
        <v>262123406</v>
      </c>
      <c r="E42" s="139">
        <f t="shared" si="8"/>
        <v>2812</v>
      </c>
      <c r="F42" s="139">
        <f t="shared" si="8"/>
        <v>204025086</v>
      </c>
      <c r="G42" s="139">
        <f t="shared" si="8"/>
        <v>2783</v>
      </c>
      <c r="H42" s="139">
        <f t="shared" si="8"/>
        <v>222200343</v>
      </c>
    </row>
    <row r="43" spans="1:8" ht="16.5" customHeight="1" x14ac:dyDescent="0.15">
      <c r="A43" s="235" t="str">
        <f>A29</f>
        <v>（注）市税計には、個人県民税分を含む。</v>
      </c>
      <c r="B43" s="235"/>
      <c r="C43" s="235"/>
      <c r="D43" s="235"/>
      <c r="E43" s="235"/>
      <c r="F43" s="235"/>
      <c r="G43" s="235"/>
      <c r="H43" s="235"/>
    </row>
  </sheetData>
  <sheetProtection selectLockedCells="1"/>
  <mergeCells count="28">
    <mergeCell ref="A1:H1"/>
    <mergeCell ref="A5:B6"/>
    <mergeCell ref="C5:D5"/>
    <mergeCell ref="E5:F5"/>
    <mergeCell ref="G5:H5"/>
    <mergeCell ref="A3:H3"/>
    <mergeCell ref="A14:B14"/>
    <mergeCell ref="A13:B13"/>
    <mergeCell ref="A15:H15"/>
    <mergeCell ref="A19:B20"/>
    <mergeCell ref="C19:D19"/>
    <mergeCell ref="E19:F19"/>
    <mergeCell ref="A7:A12"/>
    <mergeCell ref="A17:H17"/>
    <mergeCell ref="A43:H43"/>
    <mergeCell ref="G19:H19"/>
    <mergeCell ref="A28:B28"/>
    <mergeCell ref="A42:B42"/>
    <mergeCell ref="A29:H29"/>
    <mergeCell ref="A31:H31"/>
    <mergeCell ref="A33:B34"/>
    <mergeCell ref="C33:D33"/>
    <mergeCell ref="E33:F33"/>
    <mergeCell ref="G33:H33"/>
    <mergeCell ref="A35:A40"/>
    <mergeCell ref="A41:B41"/>
    <mergeCell ref="A21:A26"/>
    <mergeCell ref="A27:B27"/>
  </mergeCells>
  <phoneticPr fontId="2"/>
  <conditionalFormatting sqref="C13:D13">
    <cfRule type="expression" dxfId="60" priority="35">
      <formula>C13=""</formula>
    </cfRule>
  </conditionalFormatting>
  <conditionalFormatting sqref="C22:D25">
    <cfRule type="expression" dxfId="59" priority="34">
      <formula>C22=""</formula>
    </cfRule>
  </conditionalFormatting>
  <conditionalFormatting sqref="C27:D27">
    <cfRule type="expression" dxfId="58" priority="33">
      <formula>C27=""</formula>
    </cfRule>
  </conditionalFormatting>
  <conditionalFormatting sqref="C36:D39">
    <cfRule type="expression" dxfId="57" priority="32">
      <formula>C36=""</formula>
    </cfRule>
  </conditionalFormatting>
  <conditionalFormatting sqref="C41:D41">
    <cfRule type="expression" dxfId="56" priority="31">
      <formula>C41=""</formula>
    </cfRule>
  </conditionalFormatting>
  <conditionalFormatting sqref="G22:H25">
    <cfRule type="expression" dxfId="55" priority="30">
      <formula>G22=""</formula>
    </cfRule>
  </conditionalFormatting>
  <conditionalFormatting sqref="G27:H27">
    <cfRule type="expression" dxfId="54" priority="29">
      <formula>G27=""</formula>
    </cfRule>
  </conditionalFormatting>
  <conditionalFormatting sqref="E22:F25">
    <cfRule type="expression" dxfId="53" priority="28">
      <formula>E22=""</formula>
    </cfRule>
  </conditionalFormatting>
  <conditionalFormatting sqref="E27:F27">
    <cfRule type="expression" dxfId="52" priority="27">
      <formula>E27=""</formula>
    </cfRule>
  </conditionalFormatting>
  <conditionalFormatting sqref="G36:H39">
    <cfRule type="expression" dxfId="51" priority="26">
      <formula>G36=""</formula>
    </cfRule>
  </conditionalFormatting>
  <conditionalFormatting sqref="G41:H41">
    <cfRule type="expression" dxfId="50" priority="25">
      <formula>G41=""</formula>
    </cfRule>
  </conditionalFormatting>
  <conditionalFormatting sqref="E36:F39">
    <cfRule type="expression" dxfId="49" priority="24">
      <formula>E36=""</formula>
    </cfRule>
  </conditionalFormatting>
  <conditionalFormatting sqref="E41:F41">
    <cfRule type="expression" dxfId="48" priority="23">
      <formula>E41=""</formula>
    </cfRule>
  </conditionalFormatting>
  <conditionalFormatting sqref="G13:H13">
    <cfRule type="expression" dxfId="47" priority="22">
      <formula>G13=""</formula>
    </cfRule>
  </conditionalFormatting>
  <conditionalFormatting sqref="G8:H11">
    <cfRule type="expression" dxfId="46" priority="21">
      <formula>G8=""</formula>
    </cfRule>
  </conditionalFormatting>
  <conditionalFormatting sqref="E8:F11">
    <cfRule type="expression" dxfId="45" priority="20">
      <formula>E8=""</formula>
    </cfRule>
  </conditionalFormatting>
  <conditionalFormatting sqref="E13:F13">
    <cfRule type="expression" dxfId="44" priority="19">
      <formula>E13=""</formula>
    </cfRule>
  </conditionalFormatting>
  <conditionalFormatting sqref="C5:D5">
    <cfRule type="expression" dxfId="43" priority="18">
      <formula>$C$19=""</formula>
    </cfRule>
  </conditionalFormatting>
  <conditionalFormatting sqref="C19:D19">
    <cfRule type="expression" dxfId="42" priority="15">
      <formula>$C$19=""</formula>
    </cfRule>
  </conditionalFormatting>
  <conditionalFormatting sqref="C33:D33">
    <cfRule type="expression" dxfId="41" priority="14">
      <formula>$C$19=""</formula>
    </cfRule>
  </conditionalFormatting>
  <conditionalFormatting sqref="E8:F11">
    <cfRule type="expression" dxfId="40" priority="13">
      <formula>E8=""</formula>
    </cfRule>
  </conditionalFormatting>
  <conditionalFormatting sqref="E13:F13">
    <cfRule type="expression" dxfId="39" priority="12">
      <formula>E13=""</formula>
    </cfRule>
  </conditionalFormatting>
  <conditionalFormatting sqref="G8:H11">
    <cfRule type="expression" dxfId="38" priority="11">
      <formula>G8=""</formula>
    </cfRule>
  </conditionalFormatting>
  <conditionalFormatting sqref="G13:H13">
    <cfRule type="expression" dxfId="37" priority="10">
      <formula>G13=""</formula>
    </cfRule>
  </conditionalFormatting>
  <conditionalFormatting sqref="E22:F25">
    <cfRule type="expression" dxfId="36" priority="9">
      <formula>E22=""</formula>
    </cfRule>
  </conditionalFormatting>
  <conditionalFormatting sqref="E27:F27">
    <cfRule type="expression" dxfId="35" priority="8">
      <formula>E27=""</formula>
    </cfRule>
  </conditionalFormatting>
  <conditionalFormatting sqref="G22:H25">
    <cfRule type="expression" dxfId="34" priority="7">
      <formula>G22=""</formula>
    </cfRule>
  </conditionalFormatting>
  <conditionalFormatting sqref="G27:H27">
    <cfRule type="expression" dxfId="33" priority="6">
      <formula>G27=""</formula>
    </cfRule>
  </conditionalFormatting>
  <conditionalFormatting sqref="E36:F39">
    <cfRule type="expression" dxfId="32" priority="5">
      <formula>E36=""</formula>
    </cfRule>
  </conditionalFormatting>
  <conditionalFormatting sqref="E41:F41">
    <cfRule type="expression" dxfId="31" priority="4">
      <formula>E41=""</formula>
    </cfRule>
  </conditionalFormatting>
  <conditionalFormatting sqref="G36:H39">
    <cfRule type="expression" dxfId="30" priority="3">
      <formula>G36=""</formula>
    </cfRule>
  </conditionalFormatting>
  <conditionalFormatting sqref="G41:H41">
    <cfRule type="expression" dxfId="29" priority="2">
      <formula>G41=""</formula>
    </cfRule>
  </conditionalFormatting>
  <conditionalFormatting sqref="C8:D11">
    <cfRule type="expression" dxfId="28" priority="1">
      <formula>C8=""</formula>
    </cfRule>
  </conditionalFormatting>
  <pageMargins left="0.70866141732283472" right="0.70866141732283472" top="0.74803149606299213" bottom="0.74803149606299213" header="0.31496062992125984" footer="0.24"/>
  <pageSetup paperSize="9" firstPageNumber="40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5"/>
  <sheetViews>
    <sheetView showGridLines="0" view="pageBreakPreview" topLeftCell="A2" zoomScaleNormal="100" zoomScaleSheetLayoutView="100" workbookViewId="0">
      <pane xSplit="1" ySplit="5" topLeftCell="B7" activePane="bottomRight" state="frozen"/>
      <selection activeCell="M2" sqref="M2"/>
      <selection pane="topRight" activeCell="M2" sqref="M2"/>
      <selection pane="bottomLeft" activeCell="M2" sqref="M2"/>
      <selection pane="bottomRight" activeCell="B2" sqref="B2"/>
    </sheetView>
  </sheetViews>
  <sheetFormatPr defaultRowHeight="13.5" x14ac:dyDescent="0.15"/>
  <cols>
    <col min="1" max="1" width="3.75" style="1" customWidth="1"/>
    <col min="2" max="2" width="10.25" style="1" customWidth="1"/>
    <col min="3" max="3" width="5.375" style="1" customWidth="1"/>
    <col min="4" max="4" width="10" style="1" customWidth="1"/>
    <col min="5" max="5" width="5.375" style="1" customWidth="1"/>
    <col min="6" max="6" width="10" style="1" customWidth="1"/>
    <col min="7" max="7" width="5.375" style="1" customWidth="1"/>
    <col min="8" max="8" width="10" style="1" customWidth="1"/>
    <col min="9" max="9" width="5" style="1" customWidth="1"/>
    <col min="10" max="10" width="8.75" style="1" customWidth="1"/>
    <col min="11" max="11" width="5.375" style="1" customWidth="1"/>
    <col min="12" max="12" width="10" style="1" customWidth="1"/>
    <col min="13" max="13" width="3.75" style="1" customWidth="1"/>
    <col min="14" max="14" width="10.25" style="1" customWidth="1"/>
    <col min="15" max="15" width="5.375" style="1" customWidth="1"/>
    <col min="16" max="16" width="10" style="1" customWidth="1"/>
    <col min="17" max="17" width="5.375" style="1" customWidth="1"/>
    <col min="18" max="18" width="10" style="1" customWidth="1"/>
    <col min="19" max="19" width="5.375" style="1" customWidth="1"/>
    <col min="20" max="20" width="10" style="1" customWidth="1"/>
    <col min="21" max="21" width="5" style="1" customWidth="1"/>
    <col min="22" max="22" width="8.75" style="1" customWidth="1"/>
    <col min="23" max="23" width="5.375" style="1" customWidth="1"/>
    <col min="24" max="24" width="10" style="1" customWidth="1"/>
    <col min="25" max="25" width="3.75" style="1" customWidth="1"/>
    <col min="26" max="26" width="10.25" style="1" customWidth="1"/>
    <col min="27" max="27" width="5.375" style="1" customWidth="1"/>
    <col min="28" max="28" width="10" style="1" customWidth="1"/>
    <col min="29" max="29" width="5.375" style="1" customWidth="1"/>
    <col min="30" max="30" width="10" style="1" customWidth="1"/>
    <col min="31" max="31" width="5.375" style="1" customWidth="1"/>
    <col min="32" max="32" width="10" style="1" customWidth="1"/>
    <col min="33" max="33" width="5" style="1" customWidth="1"/>
    <col min="34" max="34" width="8.75" style="1" customWidth="1"/>
    <col min="35" max="35" width="5.375" style="1" customWidth="1"/>
    <col min="36" max="36" width="10" style="1" customWidth="1"/>
    <col min="37" max="16384" width="9" style="1"/>
  </cols>
  <sheetData>
    <row r="1" spans="1:36" ht="30" customHeight="1" x14ac:dyDescent="0.15">
      <c r="A1" s="214" t="s">
        <v>105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</row>
    <row r="2" spans="1:36" x14ac:dyDescent="0.1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</row>
    <row r="3" spans="1:36" ht="22.5" customHeight="1" x14ac:dyDescent="0.15">
      <c r="A3" s="239" t="s">
        <v>2</v>
      </c>
      <c r="B3" s="240"/>
      <c r="C3" s="248" t="s">
        <v>122</v>
      </c>
      <c r="D3" s="249"/>
      <c r="E3" s="249"/>
      <c r="F3" s="249"/>
      <c r="G3" s="249"/>
      <c r="H3" s="249"/>
      <c r="I3" s="249"/>
      <c r="J3" s="249"/>
      <c r="K3" s="249"/>
      <c r="L3" s="250"/>
      <c r="M3" s="239" t="s">
        <v>2</v>
      </c>
      <c r="N3" s="240"/>
      <c r="O3" s="263" t="s">
        <v>114</v>
      </c>
      <c r="P3" s="264"/>
      <c r="Q3" s="264"/>
      <c r="R3" s="264"/>
      <c r="S3" s="264"/>
      <c r="T3" s="264"/>
      <c r="U3" s="264"/>
      <c r="V3" s="264"/>
      <c r="W3" s="264"/>
      <c r="X3" s="265"/>
      <c r="Y3" s="239" t="s">
        <v>2</v>
      </c>
      <c r="Z3" s="240"/>
      <c r="AA3" s="263" t="s">
        <v>109</v>
      </c>
      <c r="AB3" s="264"/>
      <c r="AC3" s="264"/>
      <c r="AD3" s="264"/>
      <c r="AE3" s="264"/>
      <c r="AF3" s="264"/>
      <c r="AG3" s="264"/>
      <c r="AH3" s="264"/>
      <c r="AI3" s="264"/>
      <c r="AJ3" s="265"/>
    </row>
    <row r="4" spans="1:36" ht="22.5" customHeight="1" x14ac:dyDescent="0.15">
      <c r="A4" s="246"/>
      <c r="B4" s="247"/>
      <c r="C4" s="251" t="s">
        <v>104</v>
      </c>
      <c r="D4" s="252"/>
      <c r="E4" s="255" t="s">
        <v>103</v>
      </c>
      <c r="F4" s="256"/>
      <c r="G4" s="255" t="s">
        <v>102</v>
      </c>
      <c r="H4" s="259"/>
      <c r="I4" s="140"/>
      <c r="J4" s="141"/>
      <c r="K4" s="251" t="s">
        <v>101</v>
      </c>
      <c r="L4" s="252"/>
      <c r="M4" s="246"/>
      <c r="N4" s="247"/>
      <c r="O4" s="266" t="s">
        <v>104</v>
      </c>
      <c r="P4" s="267"/>
      <c r="Q4" s="270" t="s">
        <v>103</v>
      </c>
      <c r="R4" s="271"/>
      <c r="S4" s="270" t="s">
        <v>102</v>
      </c>
      <c r="T4" s="274"/>
      <c r="U4" s="104"/>
      <c r="V4" s="105"/>
      <c r="W4" s="266" t="s">
        <v>101</v>
      </c>
      <c r="X4" s="267"/>
      <c r="Y4" s="246"/>
      <c r="Z4" s="247"/>
      <c r="AA4" s="266" t="s">
        <v>104</v>
      </c>
      <c r="AB4" s="267"/>
      <c r="AC4" s="270" t="s">
        <v>103</v>
      </c>
      <c r="AD4" s="271"/>
      <c r="AE4" s="270" t="s">
        <v>102</v>
      </c>
      <c r="AF4" s="274"/>
      <c r="AG4" s="104"/>
      <c r="AH4" s="105"/>
      <c r="AI4" s="266" t="s">
        <v>101</v>
      </c>
      <c r="AJ4" s="267"/>
    </row>
    <row r="5" spans="1:36" ht="22.5" customHeight="1" x14ac:dyDescent="0.15">
      <c r="A5" s="246"/>
      <c r="B5" s="247"/>
      <c r="C5" s="253"/>
      <c r="D5" s="254"/>
      <c r="E5" s="257"/>
      <c r="F5" s="258"/>
      <c r="G5" s="257"/>
      <c r="H5" s="260"/>
      <c r="I5" s="261" t="s">
        <v>100</v>
      </c>
      <c r="J5" s="262"/>
      <c r="K5" s="253"/>
      <c r="L5" s="254"/>
      <c r="M5" s="246"/>
      <c r="N5" s="247"/>
      <c r="O5" s="268"/>
      <c r="P5" s="269"/>
      <c r="Q5" s="272"/>
      <c r="R5" s="273"/>
      <c r="S5" s="272"/>
      <c r="T5" s="275"/>
      <c r="U5" s="276" t="s">
        <v>100</v>
      </c>
      <c r="V5" s="277"/>
      <c r="W5" s="268"/>
      <c r="X5" s="269"/>
      <c r="Y5" s="246"/>
      <c r="Z5" s="247"/>
      <c r="AA5" s="268"/>
      <c r="AB5" s="269"/>
      <c r="AC5" s="272"/>
      <c r="AD5" s="273"/>
      <c r="AE5" s="272"/>
      <c r="AF5" s="275"/>
      <c r="AG5" s="276" t="s">
        <v>100</v>
      </c>
      <c r="AH5" s="277"/>
      <c r="AI5" s="268"/>
      <c r="AJ5" s="269"/>
    </row>
    <row r="6" spans="1:36" ht="22.5" customHeight="1" x14ac:dyDescent="0.15">
      <c r="A6" s="241"/>
      <c r="B6" s="242"/>
      <c r="C6" s="142" t="s">
        <v>30</v>
      </c>
      <c r="D6" s="143" t="s">
        <v>17</v>
      </c>
      <c r="E6" s="142" t="s">
        <v>30</v>
      </c>
      <c r="F6" s="143" t="s">
        <v>17</v>
      </c>
      <c r="G6" s="142" t="s">
        <v>30</v>
      </c>
      <c r="H6" s="144" t="s">
        <v>17</v>
      </c>
      <c r="I6" s="145" t="s">
        <v>30</v>
      </c>
      <c r="J6" s="143" t="s">
        <v>17</v>
      </c>
      <c r="K6" s="142" t="s">
        <v>30</v>
      </c>
      <c r="L6" s="143" t="s">
        <v>17</v>
      </c>
      <c r="M6" s="241"/>
      <c r="N6" s="242"/>
      <c r="O6" s="106" t="s">
        <v>30</v>
      </c>
      <c r="P6" s="107" t="s">
        <v>17</v>
      </c>
      <c r="Q6" s="106" t="s">
        <v>30</v>
      </c>
      <c r="R6" s="107" t="s">
        <v>17</v>
      </c>
      <c r="S6" s="106" t="s">
        <v>30</v>
      </c>
      <c r="T6" s="108" t="s">
        <v>17</v>
      </c>
      <c r="U6" s="109" t="s">
        <v>30</v>
      </c>
      <c r="V6" s="107" t="s">
        <v>17</v>
      </c>
      <c r="W6" s="106" t="s">
        <v>30</v>
      </c>
      <c r="X6" s="107" t="s">
        <v>17</v>
      </c>
      <c r="Y6" s="241"/>
      <c r="Z6" s="242"/>
      <c r="AA6" s="106" t="s">
        <v>30</v>
      </c>
      <c r="AB6" s="107" t="s">
        <v>17</v>
      </c>
      <c r="AC6" s="106" t="s">
        <v>30</v>
      </c>
      <c r="AD6" s="107" t="s">
        <v>17</v>
      </c>
      <c r="AE6" s="106" t="s">
        <v>30</v>
      </c>
      <c r="AF6" s="108" t="s">
        <v>17</v>
      </c>
      <c r="AG6" s="109" t="s">
        <v>30</v>
      </c>
      <c r="AH6" s="107" t="s">
        <v>17</v>
      </c>
      <c r="AI6" s="106" t="s">
        <v>30</v>
      </c>
      <c r="AJ6" s="107" t="s">
        <v>17</v>
      </c>
    </row>
    <row r="7" spans="1:36" ht="11.25" customHeight="1" x14ac:dyDescent="0.15">
      <c r="A7" s="231" t="s">
        <v>54</v>
      </c>
      <c r="B7" s="2"/>
      <c r="C7" s="146" t="s">
        <v>1</v>
      </c>
      <c r="D7" s="146" t="s">
        <v>3</v>
      </c>
      <c r="E7" s="146" t="s">
        <v>1</v>
      </c>
      <c r="F7" s="146" t="s">
        <v>3</v>
      </c>
      <c r="G7" s="146" t="s">
        <v>1</v>
      </c>
      <c r="H7" s="147" t="s">
        <v>3</v>
      </c>
      <c r="I7" s="148" t="s">
        <v>1</v>
      </c>
      <c r="J7" s="146" t="s">
        <v>3</v>
      </c>
      <c r="K7" s="146" t="s">
        <v>1</v>
      </c>
      <c r="L7" s="146" t="s">
        <v>3</v>
      </c>
      <c r="M7" s="231" t="s">
        <v>54</v>
      </c>
      <c r="N7" s="2"/>
      <c r="O7" s="103" t="s">
        <v>1</v>
      </c>
      <c r="P7" s="103" t="s">
        <v>3</v>
      </c>
      <c r="Q7" s="103" t="s">
        <v>1</v>
      </c>
      <c r="R7" s="103" t="s">
        <v>3</v>
      </c>
      <c r="S7" s="103" t="s">
        <v>1</v>
      </c>
      <c r="T7" s="110" t="s">
        <v>3</v>
      </c>
      <c r="U7" s="111" t="s">
        <v>1</v>
      </c>
      <c r="V7" s="103" t="s">
        <v>3</v>
      </c>
      <c r="W7" s="103" t="s">
        <v>1</v>
      </c>
      <c r="X7" s="103" t="s">
        <v>3</v>
      </c>
      <c r="Y7" s="231" t="s">
        <v>54</v>
      </c>
      <c r="Z7" s="2"/>
      <c r="AA7" s="103" t="s">
        <v>1</v>
      </c>
      <c r="AB7" s="103" t="s">
        <v>3</v>
      </c>
      <c r="AC7" s="103" t="s">
        <v>1</v>
      </c>
      <c r="AD7" s="103" t="s">
        <v>3</v>
      </c>
      <c r="AE7" s="103" t="s">
        <v>1</v>
      </c>
      <c r="AF7" s="110" t="s">
        <v>3</v>
      </c>
      <c r="AG7" s="111" t="s">
        <v>1</v>
      </c>
      <c r="AH7" s="103" t="s">
        <v>3</v>
      </c>
      <c r="AI7" s="103" t="s">
        <v>1</v>
      </c>
      <c r="AJ7" s="103" t="s">
        <v>3</v>
      </c>
    </row>
    <row r="8" spans="1:36" ht="26.25" customHeight="1" x14ac:dyDescent="0.15">
      <c r="A8" s="232"/>
      <c r="B8" s="67" t="s">
        <v>99</v>
      </c>
      <c r="C8" s="149">
        <v>6</v>
      </c>
      <c r="D8" s="149">
        <v>3107200</v>
      </c>
      <c r="E8" s="150">
        <v>2</v>
      </c>
      <c r="F8" s="150">
        <v>3134979</v>
      </c>
      <c r="G8" s="150">
        <v>0</v>
      </c>
      <c r="H8" s="151">
        <v>0</v>
      </c>
      <c r="I8" s="152">
        <v>0</v>
      </c>
      <c r="J8" s="150">
        <v>0</v>
      </c>
      <c r="K8" s="153">
        <v>8</v>
      </c>
      <c r="L8" s="153">
        <v>6242179</v>
      </c>
      <c r="M8" s="232"/>
      <c r="N8" s="67" t="s">
        <v>99</v>
      </c>
      <c r="O8" s="112">
        <f>AI8</f>
        <v>6</v>
      </c>
      <c r="P8" s="112">
        <f t="shared" ref="P8:P11" si="0">AJ8</f>
        <v>3107200</v>
      </c>
      <c r="Q8" s="113">
        <v>0</v>
      </c>
      <c r="R8" s="113">
        <v>0</v>
      </c>
      <c r="S8" s="113">
        <v>0</v>
      </c>
      <c r="T8" s="114">
        <v>0</v>
      </c>
      <c r="U8" s="115">
        <v>0</v>
      </c>
      <c r="V8" s="113">
        <v>0</v>
      </c>
      <c r="W8" s="116">
        <f t="shared" ref="W8:X11" si="1">SUM(O8,Q8)-S8</f>
        <v>6</v>
      </c>
      <c r="X8" s="116">
        <f t="shared" si="1"/>
        <v>3107200</v>
      </c>
      <c r="Y8" s="232"/>
      <c r="Z8" s="67" t="s">
        <v>99</v>
      </c>
      <c r="AA8" s="112">
        <v>13</v>
      </c>
      <c r="AB8" s="112">
        <v>6626133</v>
      </c>
      <c r="AC8" s="113">
        <v>0</v>
      </c>
      <c r="AD8" s="113">
        <v>0</v>
      </c>
      <c r="AE8" s="113">
        <v>7</v>
      </c>
      <c r="AF8" s="114">
        <v>3518933</v>
      </c>
      <c r="AG8" s="115">
        <v>6</v>
      </c>
      <c r="AH8" s="113">
        <v>1904033</v>
      </c>
      <c r="AI8" s="116">
        <f t="shared" ref="AI8:AJ21" si="2">SUM(AA8,AC8)-AE8</f>
        <v>6</v>
      </c>
      <c r="AJ8" s="116">
        <f t="shared" si="2"/>
        <v>3107200</v>
      </c>
    </row>
    <row r="9" spans="1:36" ht="26.25" customHeight="1" x14ac:dyDescent="0.15">
      <c r="A9" s="232"/>
      <c r="B9" s="22" t="s">
        <v>98</v>
      </c>
      <c r="C9" s="149">
        <v>2</v>
      </c>
      <c r="D9" s="149">
        <v>2363020</v>
      </c>
      <c r="E9" s="154">
        <v>7</v>
      </c>
      <c r="F9" s="155">
        <v>8399959</v>
      </c>
      <c r="G9" s="154">
        <v>9</v>
      </c>
      <c r="H9" s="156">
        <v>10762979</v>
      </c>
      <c r="I9" s="157">
        <v>1</v>
      </c>
      <c r="J9" s="154">
        <v>6000</v>
      </c>
      <c r="K9" s="153">
        <v>0</v>
      </c>
      <c r="L9" s="153">
        <v>0</v>
      </c>
      <c r="M9" s="232"/>
      <c r="N9" s="22" t="s">
        <v>98</v>
      </c>
      <c r="O9" s="112">
        <f t="shared" ref="O9:O11" si="3">AI9</f>
        <v>0</v>
      </c>
      <c r="P9" s="112">
        <f t="shared" si="0"/>
        <v>0</v>
      </c>
      <c r="Q9" s="117">
        <v>7</v>
      </c>
      <c r="R9" s="118">
        <v>9785559</v>
      </c>
      <c r="S9" s="117">
        <v>5</v>
      </c>
      <c r="T9" s="119">
        <v>7422539</v>
      </c>
      <c r="U9" s="120">
        <v>0</v>
      </c>
      <c r="V9" s="117">
        <v>0</v>
      </c>
      <c r="W9" s="116">
        <f t="shared" si="1"/>
        <v>2</v>
      </c>
      <c r="X9" s="116">
        <f t="shared" si="1"/>
        <v>2363020</v>
      </c>
      <c r="Y9" s="232"/>
      <c r="Z9" s="22" t="s">
        <v>98</v>
      </c>
      <c r="AA9" s="112">
        <v>0</v>
      </c>
      <c r="AB9" s="112">
        <v>0</v>
      </c>
      <c r="AC9" s="117">
        <v>0</v>
      </c>
      <c r="AD9" s="118">
        <v>0</v>
      </c>
      <c r="AE9" s="117">
        <v>0</v>
      </c>
      <c r="AF9" s="119">
        <v>0</v>
      </c>
      <c r="AG9" s="120">
        <v>0</v>
      </c>
      <c r="AH9" s="117">
        <v>0</v>
      </c>
      <c r="AI9" s="116">
        <f t="shared" si="2"/>
        <v>0</v>
      </c>
      <c r="AJ9" s="116">
        <f t="shared" si="2"/>
        <v>0</v>
      </c>
    </row>
    <row r="10" spans="1:36" ht="26.25" customHeight="1" x14ac:dyDescent="0.15">
      <c r="A10" s="232"/>
      <c r="B10" s="22" t="s">
        <v>97</v>
      </c>
      <c r="C10" s="149">
        <v>110</v>
      </c>
      <c r="D10" s="149">
        <v>99691534</v>
      </c>
      <c r="E10" s="154">
        <v>752</v>
      </c>
      <c r="F10" s="154">
        <v>189160559</v>
      </c>
      <c r="G10" s="154">
        <v>764</v>
      </c>
      <c r="H10" s="156">
        <v>197685972</v>
      </c>
      <c r="I10" s="157">
        <v>0</v>
      </c>
      <c r="J10" s="154">
        <v>0</v>
      </c>
      <c r="K10" s="153">
        <v>98</v>
      </c>
      <c r="L10" s="153">
        <v>91166121</v>
      </c>
      <c r="M10" s="232"/>
      <c r="N10" s="22" t="s">
        <v>97</v>
      </c>
      <c r="O10" s="112">
        <f t="shared" si="3"/>
        <v>107</v>
      </c>
      <c r="P10" s="112">
        <f t="shared" si="0"/>
        <v>94316857</v>
      </c>
      <c r="Q10" s="117">
        <v>853</v>
      </c>
      <c r="R10" s="117">
        <v>173437422</v>
      </c>
      <c r="S10" s="117">
        <v>850</v>
      </c>
      <c r="T10" s="119">
        <v>168062745</v>
      </c>
      <c r="U10" s="120">
        <v>0</v>
      </c>
      <c r="V10" s="117">
        <v>0</v>
      </c>
      <c r="W10" s="116">
        <f t="shared" si="1"/>
        <v>110</v>
      </c>
      <c r="X10" s="116">
        <f t="shared" si="1"/>
        <v>99691534</v>
      </c>
      <c r="Y10" s="232"/>
      <c r="Z10" s="22" t="s">
        <v>97</v>
      </c>
      <c r="AA10" s="112">
        <v>182</v>
      </c>
      <c r="AB10" s="112">
        <v>134054986</v>
      </c>
      <c r="AC10" s="117">
        <v>757</v>
      </c>
      <c r="AD10" s="117">
        <v>194332930</v>
      </c>
      <c r="AE10" s="117">
        <v>832</v>
      </c>
      <c r="AF10" s="119">
        <v>234071059</v>
      </c>
      <c r="AG10" s="120">
        <v>0</v>
      </c>
      <c r="AH10" s="117">
        <v>0</v>
      </c>
      <c r="AI10" s="116">
        <f t="shared" si="2"/>
        <v>107</v>
      </c>
      <c r="AJ10" s="116">
        <f t="shared" si="2"/>
        <v>94316857</v>
      </c>
    </row>
    <row r="11" spans="1:36" ht="26.25" customHeight="1" x14ac:dyDescent="0.15">
      <c r="A11" s="232"/>
      <c r="B11" s="66" t="s">
        <v>96</v>
      </c>
      <c r="C11" s="149">
        <v>0</v>
      </c>
      <c r="D11" s="149">
        <v>0</v>
      </c>
      <c r="E11" s="154">
        <v>0</v>
      </c>
      <c r="F11" s="154">
        <v>0</v>
      </c>
      <c r="G11" s="154">
        <v>0</v>
      </c>
      <c r="H11" s="156">
        <v>0</v>
      </c>
      <c r="I11" s="157">
        <v>0</v>
      </c>
      <c r="J11" s="154">
        <v>0</v>
      </c>
      <c r="K11" s="153">
        <v>0</v>
      </c>
      <c r="L11" s="153">
        <v>0</v>
      </c>
      <c r="M11" s="232"/>
      <c r="N11" s="66" t="s">
        <v>96</v>
      </c>
      <c r="O11" s="112">
        <f t="shared" si="3"/>
        <v>0</v>
      </c>
      <c r="P11" s="112">
        <f t="shared" si="0"/>
        <v>0</v>
      </c>
      <c r="Q11" s="117">
        <v>0</v>
      </c>
      <c r="R11" s="117">
        <v>0</v>
      </c>
      <c r="S11" s="117">
        <v>0</v>
      </c>
      <c r="T11" s="119">
        <v>0</v>
      </c>
      <c r="U11" s="120">
        <v>0</v>
      </c>
      <c r="V11" s="117">
        <v>0</v>
      </c>
      <c r="W11" s="116">
        <f t="shared" si="1"/>
        <v>0</v>
      </c>
      <c r="X11" s="116">
        <f t="shared" si="1"/>
        <v>0</v>
      </c>
      <c r="Y11" s="232"/>
      <c r="Z11" s="66" t="s">
        <v>96</v>
      </c>
      <c r="AA11" s="112">
        <v>0</v>
      </c>
      <c r="AB11" s="112">
        <v>0</v>
      </c>
      <c r="AC11" s="117">
        <v>0</v>
      </c>
      <c r="AD11" s="117">
        <v>0</v>
      </c>
      <c r="AE11" s="117">
        <v>0</v>
      </c>
      <c r="AF11" s="119">
        <v>0</v>
      </c>
      <c r="AG11" s="120">
        <v>0</v>
      </c>
      <c r="AH11" s="117">
        <v>0</v>
      </c>
      <c r="AI11" s="116">
        <f t="shared" si="2"/>
        <v>0</v>
      </c>
      <c r="AJ11" s="116">
        <f t="shared" si="2"/>
        <v>0</v>
      </c>
    </row>
    <row r="12" spans="1:36" ht="26.25" customHeight="1" x14ac:dyDescent="0.15">
      <c r="A12" s="233"/>
      <c r="B12" s="22" t="s">
        <v>66</v>
      </c>
      <c r="C12" s="158">
        <v>118</v>
      </c>
      <c r="D12" s="158">
        <v>105161754</v>
      </c>
      <c r="E12" s="158">
        <v>761</v>
      </c>
      <c r="F12" s="158">
        <v>200695497</v>
      </c>
      <c r="G12" s="158">
        <v>773</v>
      </c>
      <c r="H12" s="159">
        <v>208448951</v>
      </c>
      <c r="I12" s="160">
        <v>1</v>
      </c>
      <c r="J12" s="158">
        <v>6000</v>
      </c>
      <c r="K12" s="158">
        <v>106</v>
      </c>
      <c r="L12" s="158">
        <v>97408300</v>
      </c>
      <c r="M12" s="233"/>
      <c r="N12" s="22" t="s">
        <v>66</v>
      </c>
      <c r="O12" s="121">
        <f t="shared" ref="O12:X12" si="4">SUM(O8:O11)</f>
        <v>113</v>
      </c>
      <c r="P12" s="121">
        <f t="shared" si="4"/>
        <v>97424057</v>
      </c>
      <c r="Q12" s="121">
        <f t="shared" si="4"/>
        <v>860</v>
      </c>
      <c r="R12" s="121">
        <f t="shared" si="4"/>
        <v>183222981</v>
      </c>
      <c r="S12" s="121">
        <f t="shared" si="4"/>
        <v>855</v>
      </c>
      <c r="T12" s="122">
        <f t="shared" si="4"/>
        <v>175485284</v>
      </c>
      <c r="U12" s="123">
        <f t="shared" si="4"/>
        <v>0</v>
      </c>
      <c r="V12" s="121">
        <f t="shared" si="4"/>
        <v>0</v>
      </c>
      <c r="W12" s="121">
        <f t="shared" si="4"/>
        <v>118</v>
      </c>
      <c r="X12" s="121">
        <f t="shared" si="4"/>
        <v>105161754</v>
      </c>
      <c r="Y12" s="233"/>
      <c r="Z12" s="22" t="s">
        <v>66</v>
      </c>
      <c r="AA12" s="121">
        <f t="shared" ref="AA12:AH12" si="5">SUM(AA8:AA11)</f>
        <v>195</v>
      </c>
      <c r="AB12" s="121">
        <f t="shared" si="5"/>
        <v>140681119</v>
      </c>
      <c r="AC12" s="121">
        <f t="shared" si="5"/>
        <v>757</v>
      </c>
      <c r="AD12" s="121">
        <f t="shared" si="5"/>
        <v>194332930</v>
      </c>
      <c r="AE12" s="121">
        <f t="shared" si="5"/>
        <v>839</v>
      </c>
      <c r="AF12" s="122">
        <f t="shared" si="5"/>
        <v>237589992</v>
      </c>
      <c r="AG12" s="123">
        <f t="shared" si="5"/>
        <v>6</v>
      </c>
      <c r="AH12" s="121">
        <f t="shared" si="5"/>
        <v>1904033</v>
      </c>
      <c r="AI12" s="121">
        <f t="shared" si="2"/>
        <v>113</v>
      </c>
      <c r="AJ12" s="121">
        <f t="shared" si="2"/>
        <v>97424057</v>
      </c>
    </row>
    <row r="13" spans="1:36" ht="26.25" customHeight="1" x14ac:dyDescent="0.15">
      <c r="A13" s="208" t="s">
        <v>31</v>
      </c>
      <c r="B13" s="67" t="s">
        <v>99</v>
      </c>
      <c r="C13" s="149">
        <v>1</v>
      </c>
      <c r="D13" s="149">
        <v>536700</v>
      </c>
      <c r="E13" s="150">
        <v>1</v>
      </c>
      <c r="F13" s="150">
        <v>2269500</v>
      </c>
      <c r="G13" s="150">
        <v>0</v>
      </c>
      <c r="H13" s="159">
        <v>0</v>
      </c>
      <c r="I13" s="152">
        <v>0</v>
      </c>
      <c r="J13" s="150">
        <v>0</v>
      </c>
      <c r="K13" s="153">
        <v>2</v>
      </c>
      <c r="L13" s="153">
        <v>2806200</v>
      </c>
      <c r="M13" s="208" t="s">
        <v>31</v>
      </c>
      <c r="N13" s="67" t="s">
        <v>99</v>
      </c>
      <c r="O13" s="112">
        <f t="shared" ref="O13:P16" si="6">AI13</f>
        <v>1</v>
      </c>
      <c r="P13" s="112">
        <f t="shared" si="6"/>
        <v>536700</v>
      </c>
      <c r="Q13" s="113">
        <v>0</v>
      </c>
      <c r="R13" s="113">
        <v>0</v>
      </c>
      <c r="S13" s="113">
        <v>0</v>
      </c>
      <c r="T13" s="122">
        <v>0</v>
      </c>
      <c r="U13" s="115">
        <v>0</v>
      </c>
      <c r="V13" s="113">
        <v>0</v>
      </c>
      <c r="W13" s="116">
        <f t="shared" ref="W13:X16" si="7">SUM(O13,Q13)-S13</f>
        <v>1</v>
      </c>
      <c r="X13" s="116">
        <f t="shared" si="7"/>
        <v>536700</v>
      </c>
      <c r="Y13" s="208" t="s">
        <v>31</v>
      </c>
      <c r="Z13" s="67" t="s">
        <v>99</v>
      </c>
      <c r="AA13" s="112">
        <v>4</v>
      </c>
      <c r="AB13" s="112">
        <v>1539800</v>
      </c>
      <c r="AC13" s="113">
        <v>0</v>
      </c>
      <c r="AD13" s="113">
        <v>0</v>
      </c>
      <c r="AE13" s="113">
        <v>3</v>
      </c>
      <c r="AF13" s="114">
        <v>1003100</v>
      </c>
      <c r="AG13" s="115">
        <v>2</v>
      </c>
      <c r="AH13" s="113">
        <v>750100</v>
      </c>
      <c r="AI13" s="116">
        <f t="shared" si="2"/>
        <v>1</v>
      </c>
      <c r="AJ13" s="116">
        <f t="shared" si="2"/>
        <v>536700</v>
      </c>
    </row>
    <row r="14" spans="1:36" ht="26.25" customHeight="1" x14ac:dyDescent="0.15">
      <c r="A14" s="208"/>
      <c r="B14" s="22" t="s">
        <v>98</v>
      </c>
      <c r="C14" s="149">
        <v>0</v>
      </c>
      <c r="D14" s="149">
        <v>0</v>
      </c>
      <c r="E14" s="154">
        <v>4</v>
      </c>
      <c r="F14" s="154">
        <v>8329100</v>
      </c>
      <c r="G14" s="154">
        <v>4</v>
      </c>
      <c r="H14" s="159">
        <v>8329100</v>
      </c>
      <c r="I14" s="157">
        <v>0</v>
      </c>
      <c r="J14" s="154">
        <v>0</v>
      </c>
      <c r="K14" s="153">
        <v>0</v>
      </c>
      <c r="L14" s="153">
        <v>0</v>
      </c>
      <c r="M14" s="208"/>
      <c r="N14" s="22" t="s">
        <v>98</v>
      </c>
      <c r="O14" s="112">
        <f t="shared" si="6"/>
        <v>0</v>
      </c>
      <c r="P14" s="112">
        <f t="shared" si="6"/>
        <v>0</v>
      </c>
      <c r="Q14" s="117">
        <v>3</v>
      </c>
      <c r="R14" s="117">
        <v>5834700</v>
      </c>
      <c r="S14" s="117">
        <v>3</v>
      </c>
      <c r="T14" s="122">
        <v>5834700</v>
      </c>
      <c r="U14" s="120">
        <v>0</v>
      </c>
      <c r="V14" s="117">
        <v>0</v>
      </c>
      <c r="W14" s="116">
        <f t="shared" si="7"/>
        <v>0</v>
      </c>
      <c r="X14" s="116">
        <f t="shared" si="7"/>
        <v>0</v>
      </c>
      <c r="Y14" s="208"/>
      <c r="Z14" s="22" t="s">
        <v>98</v>
      </c>
      <c r="AA14" s="112">
        <v>0</v>
      </c>
      <c r="AB14" s="112">
        <v>0</v>
      </c>
      <c r="AC14" s="117">
        <v>0</v>
      </c>
      <c r="AD14" s="117">
        <v>0</v>
      </c>
      <c r="AE14" s="117">
        <v>0</v>
      </c>
      <c r="AF14" s="119">
        <v>0</v>
      </c>
      <c r="AG14" s="120">
        <v>0</v>
      </c>
      <c r="AH14" s="117">
        <v>0</v>
      </c>
      <c r="AI14" s="116">
        <f t="shared" si="2"/>
        <v>0</v>
      </c>
      <c r="AJ14" s="116">
        <f t="shared" si="2"/>
        <v>0</v>
      </c>
    </row>
    <row r="15" spans="1:36" ht="26.25" customHeight="1" x14ac:dyDescent="0.15">
      <c r="A15" s="208"/>
      <c r="B15" s="22" t="s">
        <v>97</v>
      </c>
      <c r="C15" s="149">
        <v>40</v>
      </c>
      <c r="D15" s="149">
        <v>32746411</v>
      </c>
      <c r="E15" s="154">
        <v>294</v>
      </c>
      <c r="F15" s="154">
        <v>158122243</v>
      </c>
      <c r="G15" s="154">
        <v>298</v>
      </c>
      <c r="H15" s="159">
        <v>148047000</v>
      </c>
      <c r="I15" s="157">
        <v>0</v>
      </c>
      <c r="J15" s="154">
        <v>0</v>
      </c>
      <c r="K15" s="153">
        <v>36</v>
      </c>
      <c r="L15" s="153">
        <v>42821654</v>
      </c>
      <c r="M15" s="208"/>
      <c r="N15" s="22" t="s">
        <v>97</v>
      </c>
      <c r="O15" s="112">
        <f t="shared" si="6"/>
        <v>40</v>
      </c>
      <c r="P15" s="112">
        <f t="shared" si="6"/>
        <v>35329758</v>
      </c>
      <c r="Q15" s="117">
        <v>344</v>
      </c>
      <c r="R15" s="117">
        <v>132429260</v>
      </c>
      <c r="S15" s="117">
        <v>344</v>
      </c>
      <c r="T15" s="122">
        <v>135012607</v>
      </c>
      <c r="U15" s="120">
        <v>0</v>
      </c>
      <c r="V15" s="117">
        <v>0</v>
      </c>
      <c r="W15" s="116">
        <f t="shared" si="7"/>
        <v>40</v>
      </c>
      <c r="X15" s="116">
        <f t="shared" si="7"/>
        <v>32746411</v>
      </c>
      <c r="Y15" s="208"/>
      <c r="Z15" s="22" t="s">
        <v>97</v>
      </c>
      <c r="AA15" s="112">
        <v>61</v>
      </c>
      <c r="AB15" s="112">
        <v>51802113</v>
      </c>
      <c r="AC15" s="117">
        <v>269</v>
      </c>
      <c r="AD15" s="117">
        <v>146820249</v>
      </c>
      <c r="AE15" s="117">
        <v>290</v>
      </c>
      <c r="AF15" s="119">
        <v>163292604</v>
      </c>
      <c r="AG15" s="115">
        <v>0</v>
      </c>
      <c r="AH15" s="117">
        <v>0</v>
      </c>
      <c r="AI15" s="116">
        <f t="shared" si="2"/>
        <v>40</v>
      </c>
      <c r="AJ15" s="116">
        <f t="shared" si="2"/>
        <v>35329758</v>
      </c>
    </row>
    <row r="16" spans="1:36" ht="26.25" customHeight="1" x14ac:dyDescent="0.15">
      <c r="A16" s="208"/>
      <c r="B16" s="66" t="s">
        <v>96</v>
      </c>
      <c r="C16" s="149">
        <v>0</v>
      </c>
      <c r="D16" s="149">
        <v>0</v>
      </c>
      <c r="E16" s="154">
        <v>0</v>
      </c>
      <c r="F16" s="154">
        <v>0</v>
      </c>
      <c r="G16" s="154">
        <v>0</v>
      </c>
      <c r="H16" s="156">
        <v>0</v>
      </c>
      <c r="I16" s="157">
        <v>0</v>
      </c>
      <c r="J16" s="154">
        <v>0</v>
      </c>
      <c r="K16" s="153">
        <v>0</v>
      </c>
      <c r="L16" s="153">
        <v>0</v>
      </c>
      <c r="M16" s="208"/>
      <c r="N16" s="66" t="s">
        <v>96</v>
      </c>
      <c r="O16" s="112">
        <f t="shared" si="6"/>
        <v>0</v>
      </c>
      <c r="P16" s="112">
        <f t="shared" si="6"/>
        <v>0</v>
      </c>
      <c r="Q16" s="117">
        <v>0</v>
      </c>
      <c r="R16" s="117">
        <v>0</v>
      </c>
      <c r="S16" s="117">
        <v>0</v>
      </c>
      <c r="T16" s="119">
        <v>0</v>
      </c>
      <c r="U16" s="120">
        <v>0</v>
      </c>
      <c r="V16" s="117">
        <v>0</v>
      </c>
      <c r="W16" s="116">
        <f t="shared" si="7"/>
        <v>0</v>
      </c>
      <c r="X16" s="116">
        <f t="shared" si="7"/>
        <v>0</v>
      </c>
      <c r="Y16" s="208"/>
      <c r="Z16" s="66" t="s">
        <v>96</v>
      </c>
      <c r="AA16" s="112">
        <v>0</v>
      </c>
      <c r="AB16" s="112">
        <v>0</v>
      </c>
      <c r="AC16" s="117">
        <v>0</v>
      </c>
      <c r="AD16" s="117">
        <v>0</v>
      </c>
      <c r="AE16" s="117">
        <v>0</v>
      </c>
      <c r="AF16" s="119">
        <v>0</v>
      </c>
      <c r="AG16" s="120">
        <v>0</v>
      </c>
      <c r="AH16" s="117">
        <v>0</v>
      </c>
      <c r="AI16" s="116">
        <f t="shared" si="2"/>
        <v>0</v>
      </c>
      <c r="AJ16" s="116">
        <f t="shared" si="2"/>
        <v>0</v>
      </c>
    </row>
    <row r="17" spans="1:36" ht="26.25" customHeight="1" x14ac:dyDescent="0.15">
      <c r="A17" s="208"/>
      <c r="B17" s="22" t="s">
        <v>66</v>
      </c>
      <c r="C17" s="158">
        <v>41</v>
      </c>
      <c r="D17" s="158">
        <v>33283111</v>
      </c>
      <c r="E17" s="158">
        <v>299</v>
      </c>
      <c r="F17" s="158">
        <v>168720843</v>
      </c>
      <c r="G17" s="158">
        <v>302</v>
      </c>
      <c r="H17" s="159">
        <v>156376100</v>
      </c>
      <c r="I17" s="160">
        <v>0</v>
      </c>
      <c r="J17" s="158">
        <v>0</v>
      </c>
      <c r="K17" s="158">
        <v>38</v>
      </c>
      <c r="L17" s="158">
        <v>45627854</v>
      </c>
      <c r="M17" s="208"/>
      <c r="N17" s="22" t="s">
        <v>66</v>
      </c>
      <c r="O17" s="121">
        <f t="shared" ref="O17:X17" si="8">SUM(O13:O16)</f>
        <v>41</v>
      </c>
      <c r="P17" s="121">
        <f t="shared" si="8"/>
        <v>35866458</v>
      </c>
      <c r="Q17" s="121">
        <f t="shared" si="8"/>
        <v>347</v>
      </c>
      <c r="R17" s="121">
        <f t="shared" si="8"/>
        <v>138263960</v>
      </c>
      <c r="S17" s="121">
        <f t="shared" si="8"/>
        <v>347</v>
      </c>
      <c r="T17" s="122">
        <f t="shared" si="8"/>
        <v>140847307</v>
      </c>
      <c r="U17" s="123">
        <f t="shared" si="8"/>
        <v>0</v>
      </c>
      <c r="V17" s="121">
        <f t="shared" si="8"/>
        <v>0</v>
      </c>
      <c r="W17" s="121">
        <f t="shared" si="8"/>
        <v>41</v>
      </c>
      <c r="X17" s="121">
        <f t="shared" si="8"/>
        <v>33283111</v>
      </c>
      <c r="Y17" s="208"/>
      <c r="Z17" s="22" t="s">
        <v>66</v>
      </c>
      <c r="AA17" s="121">
        <f t="shared" ref="AA17:AH17" si="9">SUM(AA13:AA16)</f>
        <v>65</v>
      </c>
      <c r="AB17" s="121">
        <f t="shared" si="9"/>
        <v>53341913</v>
      </c>
      <c r="AC17" s="121">
        <f t="shared" si="9"/>
        <v>269</v>
      </c>
      <c r="AD17" s="121">
        <f t="shared" si="9"/>
        <v>146820249</v>
      </c>
      <c r="AE17" s="121">
        <f t="shared" si="9"/>
        <v>293</v>
      </c>
      <c r="AF17" s="122">
        <f t="shared" si="9"/>
        <v>164295704</v>
      </c>
      <c r="AG17" s="123">
        <f t="shared" si="9"/>
        <v>2</v>
      </c>
      <c r="AH17" s="121">
        <f t="shared" si="9"/>
        <v>750100</v>
      </c>
      <c r="AI17" s="121">
        <f t="shared" si="2"/>
        <v>41</v>
      </c>
      <c r="AJ17" s="121">
        <f t="shared" si="2"/>
        <v>35866458</v>
      </c>
    </row>
    <row r="18" spans="1:36" ht="26.25" customHeight="1" x14ac:dyDescent="0.15">
      <c r="A18" s="231" t="s">
        <v>8</v>
      </c>
      <c r="B18" s="67" t="s">
        <v>99</v>
      </c>
      <c r="C18" s="158">
        <v>7</v>
      </c>
      <c r="D18" s="158">
        <v>3643900</v>
      </c>
      <c r="E18" s="158">
        <v>3</v>
      </c>
      <c r="F18" s="158">
        <v>5404479</v>
      </c>
      <c r="G18" s="158">
        <v>0</v>
      </c>
      <c r="H18" s="159">
        <v>0</v>
      </c>
      <c r="I18" s="160">
        <v>0</v>
      </c>
      <c r="J18" s="158">
        <v>0</v>
      </c>
      <c r="K18" s="153">
        <v>10</v>
      </c>
      <c r="L18" s="153">
        <v>9048379</v>
      </c>
      <c r="M18" s="231" t="s">
        <v>8</v>
      </c>
      <c r="N18" s="67" t="s">
        <v>99</v>
      </c>
      <c r="O18" s="121">
        <f t="shared" ref="O18:P21" si="10">AI18</f>
        <v>7</v>
      </c>
      <c r="P18" s="121">
        <f t="shared" si="10"/>
        <v>3643900</v>
      </c>
      <c r="Q18" s="121">
        <f t="shared" ref="Q18:T20" si="11">SUM(Q8,Q13)</f>
        <v>0</v>
      </c>
      <c r="R18" s="121">
        <f t="shared" si="11"/>
        <v>0</v>
      </c>
      <c r="S18" s="121">
        <f t="shared" si="11"/>
        <v>0</v>
      </c>
      <c r="T18" s="122">
        <f t="shared" si="11"/>
        <v>0</v>
      </c>
      <c r="U18" s="123">
        <v>0</v>
      </c>
      <c r="V18" s="121">
        <v>0</v>
      </c>
      <c r="W18" s="116">
        <f t="shared" ref="W18:X21" si="12">SUM(O18,Q18)-S18</f>
        <v>7</v>
      </c>
      <c r="X18" s="116">
        <f t="shared" si="12"/>
        <v>3643900</v>
      </c>
      <c r="Y18" s="231" t="s">
        <v>8</v>
      </c>
      <c r="Z18" s="67" t="s">
        <v>99</v>
      </c>
      <c r="AA18" s="121">
        <f t="shared" ref="AA18:AH20" si="13">SUM(AA8,AA13)</f>
        <v>17</v>
      </c>
      <c r="AB18" s="121">
        <f t="shared" si="13"/>
        <v>8165933</v>
      </c>
      <c r="AC18" s="121">
        <f t="shared" si="13"/>
        <v>0</v>
      </c>
      <c r="AD18" s="121">
        <f t="shared" si="13"/>
        <v>0</v>
      </c>
      <c r="AE18" s="121">
        <f t="shared" si="13"/>
        <v>10</v>
      </c>
      <c r="AF18" s="122">
        <f t="shared" si="13"/>
        <v>4522033</v>
      </c>
      <c r="AG18" s="123">
        <f t="shared" si="13"/>
        <v>8</v>
      </c>
      <c r="AH18" s="121">
        <f t="shared" si="13"/>
        <v>2654133</v>
      </c>
      <c r="AI18" s="116">
        <f t="shared" si="2"/>
        <v>7</v>
      </c>
      <c r="AJ18" s="116">
        <f t="shared" si="2"/>
        <v>3643900</v>
      </c>
    </row>
    <row r="19" spans="1:36" ht="26.25" customHeight="1" x14ac:dyDescent="0.15">
      <c r="A19" s="232"/>
      <c r="B19" s="22" t="s">
        <v>98</v>
      </c>
      <c r="C19" s="158">
        <v>2</v>
      </c>
      <c r="D19" s="158">
        <v>2363020</v>
      </c>
      <c r="E19" s="158">
        <v>11</v>
      </c>
      <c r="F19" s="158">
        <v>16729059</v>
      </c>
      <c r="G19" s="158">
        <v>13</v>
      </c>
      <c r="H19" s="159">
        <v>19092079</v>
      </c>
      <c r="I19" s="160">
        <v>1</v>
      </c>
      <c r="J19" s="158">
        <v>6000</v>
      </c>
      <c r="K19" s="153">
        <v>0</v>
      </c>
      <c r="L19" s="153">
        <v>0</v>
      </c>
      <c r="M19" s="232"/>
      <c r="N19" s="22" t="s">
        <v>98</v>
      </c>
      <c r="O19" s="121">
        <f t="shared" si="10"/>
        <v>0</v>
      </c>
      <c r="P19" s="121">
        <f t="shared" si="10"/>
        <v>0</v>
      </c>
      <c r="Q19" s="121">
        <f t="shared" si="11"/>
        <v>10</v>
      </c>
      <c r="R19" s="121">
        <f t="shared" si="11"/>
        <v>15620259</v>
      </c>
      <c r="S19" s="121">
        <f t="shared" si="11"/>
        <v>8</v>
      </c>
      <c r="T19" s="122">
        <f t="shared" si="11"/>
        <v>13257239</v>
      </c>
      <c r="U19" s="123">
        <f>SUM(U9,U14)</f>
        <v>0</v>
      </c>
      <c r="V19" s="121">
        <f>SUM(V9,V14)</f>
        <v>0</v>
      </c>
      <c r="W19" s="116">
        <f t="shared" si="12"/>
        <v>2</v>
      </c>
      <c r="X19" s="116">
        <f t="shared" si="12"/>
        <v>2363020</v>
      </c>
      <c r="Y19" s="232"/>
      <c r="Z19" s="22" t="s">
        <v>98</v>
      </c>
      <c r="AA19" s="121">
        <f t="shared" si="13"/>
        <v>0</v>
      </c>
      <c r="AB19" s="121">
        <f t="shared" si="13"/>
        <v>0</v>
      </c>
      <c r="AC19" s="121">
        <f t="shared" si="13"/>
        <v>0</v>
      </c>
      <c r="AD19" s="121">
        <f t="shared" si="13"/>
        <v>0</v>
      </c>
      <c r="AE19" s="121">
        <f t="shared" si="13"/>
        <v>0</v>
      </c>
      <c r="AF19" s="122">
        <f t="shared" si="13"/>
        <v>0</v>
      </c>
      <c r="AG19" s="123">
        <f t="shared" si="13"/>
        <v>0</v>
      </c>
      <c r="AH19" s="121">
        <f t="shared" si="13"/>
        <v>0</v>
      </c>
      <c r="AI19" s="116">
        <f t="shared" si="2"/>
        <v>0</v>
      </c>
      <c r="AJ19" s="116">
        <f t="shared" si="2"/>
        <v>0</v>
      </c>
    </row>
    <row r="20" spans="1:36" ht="26.25" customHeight="1" x14ac:dyDescent="0.15">
      <c r="A20" s="232"/>
      <c r="B20" s="22" t="s">
        <v>97</v>
      </c>
      <c r="C20" s="158">
        <v>150</v>
      </c>
      <c r="D20" s="158">
        <v>132437945</v>
      </c>
      <c r="E20" s="158">
        <v>1046</v>
      </c>
      <c r="F20" s="158">
        <v>347282802</v>
      </c>
      <c r="G20" s="158">
        <v>1062</v>
      </c>
      <c r="H20" s="159">
        <v>345732972</v>
      </c>
      <c r="I20" s="160">
        <v>0</v>
      </c>
      <c r="J20" s="158">
        <v>0</v>
      </c>
      <c r="K20" s="153">
        <v>134</v>
      </c>
      <c r="L20" s="153">
        <v>133987775</v>
      </c>
      <c r="M20" s="232"/>
      <c r="N20" s="22" t="s">
        <v>97</v>
      </c>
      <c r="O20" s="121">
        <f t="shared" si="10"/>
        <v>147</v>
      </c>
      <c r="P20" s="121">
        <f t="shared" si="10"/>
        <v>129646615</v>
      </c>
      <c r="Q20" s="121">
        <f t="shared" si="11"/>
        <v>1197</v>
      </c>
      <c r="R20" s="121">
        <f t="shared" si="11"/>
        <v>305866682</v>
      </c>
      <c r="S20" s="121">
        <f t="shared" si="11"/>
        <v>1194</v>
      </c>
      <c r="T20" s="122">
        <f t="shared" si="11"/>
        <v>303075352</v>
      </c>
      <c r="U20" s="123">
        <f>SUM(U10,U15)</f>
        <v>0</v>
      </c>
      <c r="V20" s="121">
        <f>SUM(V10,V15)</f>
        <v>0</v>
      </c>
      <c r="W20" s="116">
        <f t="shared" si="12"/>
        <v>150</v>
      </c>
      <c r="X20" s="116">
        <f t="shared" si="12"/>
        <v>132437945</v>
      </c>
      <c r="Y20" s="232"/>
      <c r="Z20" s="22" t="s">
        <v>97</v>
      </c>
      <c r="AA20" s="121">
        <f t="shared" si="13"/>
        <v>243</v>
      </c>
      <c r="AB20" s="121">
        <f t="shared" si="13"/>
        <v>185857099</v>
      </c>
      <c r="AC20" s="121">
        <f t="shared" si="13"/>
        <v>1026</v>
      </c>
      <c r="AD20" s="121">
        <f t="shared" si="13"/>
        <v>341153179</v>
      </c>
      <c r="AE20" s="121">
        <f t="shared" si="13"/>
        <v>1122</v>
      </c>
      <c r="AF20" s="122">
        <f t="shared" si="13"/>
        <v>397363663</v>
      </c>
      <c r="AG20" s="123">
        <f t="shared" si="13"/>
        <v>0</v>
      </c>
      <c r="AH20" s="121">
        <f t="shared" si="13"/>
        <v>0</v>
      </c>
      <c r="AI20" s="116">
        <f t="shared" si="2"/>
        <v>147</v>
      </c>
      <c r="AJ20" s="116">
        <f t="shared" si="2"/>
        <v>129646615</v>
      </c>
    </row>
    <row r="21" spans="1:36" ht="26.25" customHeight="1" x14ac:dyDescent="0.15">
      <c r="A21" s="232"/>
      <c r="B21" s="66" t="s">
        <v>96</v>
      </c>
      <c r="C21" s="158">
        <v>0</v>
      </c>
      <c r="D21" s="158">
        <v>0</v>
      </c>
      <c r="E21" s="158">
        <v>0</v>
      </c>
      <c r="F21" s="158">
        <v>0</v>
      </c>
      <c r="G21" s="158">
        <v>0</v>
      </c>
      <c r="H21" s="159">
        <v>0</v>
      </c>
      <c r="I21" s="160">
        <v>0</v>
      </c>
      <c r="J21" s="158">
        <v>0</v>
      </c>
      <c r="K21" s="153">
        <v>0</v>
      </c>
      <c r="L21" s="153">
        <v>0</v>
      </c>
      <c r="M21" s="232"/>
      <c r="N21" s="66" t="s">
        <v>96</v>
      </c>
      <c r="O21" s="121">
        <f t="shared" si="10"/>
        <v>0</v>
      </c>
      <c r="P21" s="121">
        <f t="shared" si="10"/>
        <v>0</v>
      </c>
      <c r="Q21" s="121">
        <v>0</v>
      </c>
      <c r="R21" s="121">
        <v>0</v>
      </c>
      <c r="S21" s="121">
        <v>0</v>
      </c>
      <c r="T21" s="122">
        <v>0</v>
      </c>
      <c r="U21" s="123">
        <v>0</v>
      </c>
      <c r="V21" s="121">
        <v>0</v>
      </c>
      <c r="W21" s="116">
        <f t="shared" si="12"/>
        <v>0</v>
      </c>
      <c r="X21" s="116">
        <f t="shared" si="12"/>
        <v>0</v>
      </c>
      <c r="Y21" s="232"/>
      <c r="Z21" s="66" t="s">
        <v>96</v>
      </c>
      <c r="AA21" s="121">
        <v>0</v>
      </c>
      <c r="AB21" s="121">
        <v>0</v>
      </c>
      <c r="AC21" s="121">
        <v>0</v>
      </c>
      <c r="AD21" s="121">
        <v>0</v>
      </c>
      <c r="AE21" s="121">
        <v>0</v>
      </c>
      <c r="AF21" s="122">
        <v>0</v>
      </c>
      <c r="AG21" s="123">
        <v>0</v>
      </c>
      <c r="AH21" s="121">
        <v>0</v>
      </c>
      <c r="AI21" s="116">
        <f t="shared" si="2"/>
        <v>0</v>
      </c>
      <c r="AJ21" s="116">
        <f t="shared" si="2"/>
        <v>0</v>
      </c>
    </row>
    <row r="22" spans="1:36" ht="26.25" customHeight="1" x14ac:dyDescent="0.15">
      <c r="A22" s="233"/>
      <c r="B22" s="22" t="s">
        <v>66</v>
      </c>
      <c r="C22" s="158">
        <v>159</v>
      </c>
      <c r="D22" s="158">
        <v>138444865</v>
      </c>
      <c r="E22" s="158">
        <v>1060</v>
      </c>
      <c r="F22" s="158">
        <v>369416340</v>
      </c>
      <c r="G22" s="158">
        <v>1075</v>
      </c>
      <c r="H22" s="159">
        <v>364825051</v>
      </c>
      <c r="I22" s="160">
        <v>1</v>
      </c>
      <c r="J22" s="158">
        <v>6000</v>
      </c>
      <c r="K22" s="158">
        <v>144</v>
      </c>
      <c r="L22" s="158">
        <v>143036154</v>
      </c>
      <c r="M22" s="233"/>
      <c r="N22" s="22" t="s">
        <v>66</v>
      </c>
      <c r="O22" s="121">
        <f t="shared" ref="O22:X22" si="14">SUM(O18:O21)</f>
        <v>154</v>
      </c>
      <c r="P22" s="121">
        <f t="shared" si="14"/>
        <v>133290515</v>
      </c>
      <c r="Q22" s="121">
        <f t="shared" si="14"/>
        <v>1207</v>
      </c>
      <c r="R22" s="121">
        <f t="shared" si="14"/>
        <v>321486941</v>
      </c>
      <c r="S22" s="121">
        <f t="shared" si="14"/>
        <v>1202</v>
      </c>
      <c r="T22" s="122">
        <f t="shared" si="14"/>
        <v>316332591</v>
      </c>
      <c r="U22" s="123">
        <f t="shared" si="14"/>
        <v>0</v>
      </c>
      <c r="V22" s="121">
        <f t="shared" si="14"/>
        <v>0</v>
      </c>
      <c r="W22" s="121">
        <f t="shared" si="14"/>
        <v>159</v>
      </c>
      <c r="X22" s="121">
        <f t="shared" si="14"/>
        <v>138444865</v>
      </c>
      <c r="Y22" s="233"/>
      <c r="Z22" s="22" t="s">
        <v>66</v>
      </c>
      <c r="AA22" s="121">
        <f t="shared" ref="AA22:AJ22" si="15">SUM(AA18:AA21)</f>
        <v>260</v>
      </c>
      <c r="AB22" s="121">
        <f t="shared" si="15"/>
        <v>194023032</v>
      </c>
      <c r="AC22" s="121">
        <f t="shared" si="15"/>
        <v>1026</v>
      </c>
      <c r="AD22" s="121">
        <f t="shared" si="15"/>
        <v>341153179</v>
      </c>
      <c r="AE22" s="121">
        <f t="shared" si="15"/>
        <v>1132</v>
      </c>
      <c r="AF22" s="122">
        <f t="shared" si="15"/>
        <v>401885696</v>
      </c>
      <c r="AG22" s="123">
        <f t="shared" si="15"/>
        <v>8</v>
      </c>
      <c r="AH22" s="121">
        <f t="shared" si="15"/>
        <v>2654133</v>
      </c>
      <c r="AI22" s="121">
        <f t="shared" si="15"/>
        <v>154</v>
      </c>
      <c r="AJ22" s="121">
        <f t="shared" si="15"/>
        <v>133290515</v>
      </c>
    </row>
    <row r="23" spans="1:36" ht="18.75" customHeight="1" x14ac:dyDescent="0.15">
      <c r="A23" s="235" t="s">
        <v>95</v>
      </c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 t="s">
        <v>95</v>
      </c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 t="s">
        <v>95</v>
      </c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</row>
    <row r="24" spans="1:36" ht="18.75" customHeight="1" x14ac:dyDescent="0.15">
      <c r="A24" s="245"/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</row>
    <row r="25" spans="1:36" x14ac:dyDescent="0.15">
      <c r="C25" s="243"/>
      <c r="D25" s="244"/>
      <c r="E25" s="244"/>
      <c r="F25" s="244"/>
      <c r="G25" s="244"/>
      <c r="H25" s="244"/>
    </row>
    <row r="26" spans="1:36" ht="18" customHeight="1" x14ac:dyDescent="0.15">
      <c r="C26" s="243"/>
      <c r="D26" s="244"/>
      <c r="E26" s="244"/>
      <c r="F26" s="244"/>
      <c r="G26" s="244"/>
      <c r="H26" s="244"/>
    </row>
    <row r="27" spans="1:36" ht="18" customHeight="1" x14ac:dyDescent="0.15">
      <c r="C27" s="243"/>
      <c r="D27" s="244"/>
      <c r="E27" s="244"/>
      <c r="F27" s="244"/>
      <c r="G27" s="244"/>
      <c r="H27" s="244"/>
    </row>
    <row r="28" spans="1:36" ht="18" customHeight="1" x14ac:dyDescent="0.15">
      <c r="C28" s="243"/>
      <c r="D28" s="244"/>
      <c r="E28" s="244"/>
      <c r="F28" s="244"/>
      <c r="G28" s="244"/>
      <c r="H28" s="244"/>
    </row>
    <row r="29" spans="1:36" ht="18" customHeight="1" x14ac:dyDescent="0.15">
      <c r="C29" s="243"/>
      <c r="D29" s="244"/>
      <c r="E29" s="244"/>
      <c r="F29" s="244"/>
      <c r="G29" s="244"/>
      <c r="H29" s="244"/>
    </row>
    <row r="30" spans="1:36" ht="18" customHeight="1" x14ac:dyDescent="0.15">
      <c r="C30" s="243"/>
      <c r="D30" s="244"/>
      <c r="E30" s="244"/>
      <c r="F30" s="244"/>
      <c r="G30" s="244"/>
      <c r="H30" s="244"/>
    </row>
    <row r="31" spans="1:36" ht="18" customHeight="1" x14ac:dyDescent="0.15">
      <c r="C31" s="243"/>
      <c r="D31" s="244"/>
      <c r="E31" s="244"/>
      <c r="F31" s="244"/>
      <c r="G31" s="244"/>
      <c r="H31" s="244"/>
    </row>
    <row r="32" spans="1:36" ht="18" customHeight="1" x14ac:dyDescent="0.15">
      <c r="C32" s="243"/>
      <c r="D32" s="244"/>
      <c r="E32" s="244"/>
      <c r="F32" s="244"/>
      <c r="G32" s="244"/>
      <c r="H32" s="244"/>
    </row>
    <row r="33" spans="3:8" ht="18" customHeight="1" x14ac:dyDescent="0.15">
      <c r="C33" s="243"/>
      <c r="D33" s="244"/>
      <c r="E33" s="244"/>
      <c r="F33" s="244"/>
      <c r="G33" s="244"/>
      <c r="H33" s="244"/>
    </row>
    <row r="34" spans="3:8" ht="18" customHeight="1" x14ac:dyDescent="0.15">
      <c r="C34" s="243"/>
      <c r="D34" s="244"/>
      <c r="E34" s="244"/>
      <c r="F34" s="244"/>
      <c r="G34" s="244"/>
      <c r="H34" s="244"/>
    </row>
    <row r="35" spans="3:8" ht="18" customHeight="1" x14ac:dyDescent="0.15">
      <c r="C35" s="243"/>
      <c r="D35" s="244"/>
      <c r="E35" s="244"/>
      <c r="F35" s="244"/>
      <c r="G35" s="244"/>
      <c r="H35" s="244"/>
    </row>
    <row r="36" spans="3:8" ht="18" customHeight="1" x14ac:dyDescent="0.15">
      <c r="C36" s="243"/>
      <c r="D36" s="244"/>
      <c r="E36" s="244"/>
      <c r="F36" s="244"/>
      <c r="G36" s="244"/>
      <c r="H36" s="244"/>
    </row>
    <row r="37" spans="3:8" ht="18" customHeight="1" x14ac:dyDescent="0.15">
      <c r="C37" s="243"/>
      <c r="D37" s="244"/>
      <c r="E37" s="244"/>
      <c r="F37" s="244"/>
      <c r="G37" s="244"/>
      <c r="H37" s="244"/>
    </row>
    <row r="38" spans="3:8" ht="18" customHeight="1" x14ac:dyDescent="0.15">
      <c r="C38" s="243"/>
      <c r="D38" s="244"/>
      <c r="E38" s="244"/>
      <c r="F38" s="244"/>
      <c r="G38" s="244"/>
      <c r="H38" s="244"/>
    </row>
    <row r="39" spans="3:8" ht="18" customHeight="1" x14ac:dyDescent="0.15">
      <c r="C39" s="243"/>
      <c r="D39" s="244"/>
      <c r="E39" s="244"/>
      <c r="F39" s="244"/>
      <c r="G39" s="244"/>
      <c r="H39" s="244"/>
    </row>
    <row r="40" spans="3:8" ht="18" customHeight="1" x14ac:dyDescent="0.15">
      <c r="C40" s="243"/>
      <c r="D40" s="244"/>
      <c r="E40" s="244"/>
      <c r="F40" s="244"/>
      <c r="G40" s="244"/>
      <c r="H40" s="244"/>
    </row>
    <row r="41" spans="3:8" ht="18" customHeight="1" x14ac:dyDescent="0.15">
      <c r="C41" s="243"/>
      <c r="D41" s="244"/>
      <c r="E41" s="244"/>
      <c r="F41" s="244"/>
      <c r="G41" s="244"/>
      <c r="H41" s="244"/>
    </row>
    <row r="42" spans="3:8" ht="18" customHeight="1" x14ac:dyDescent="0.15">
      <c r="C42" s="243"/>
      <c r="D42" s="244"/>
      <c r="E42" s="244"/>
      <c r="F42" s="244"/>
      <c r="G42" s="244"/>
      <c r="H42" s="244"/>
    </row>
    <row r="43" spans="3:8" ht="18" customHeight="1" x14ac:dyDescent="0.15">
      <c r="C43" s="243"/>
      <c r="D43" s="244"/>
      <c r="E43" s="244"/>
      <c r="F43" s="244"/>
      <c r="G43" s="244"/>
      <c r="H43" s="244"/>
    </row>
    <row r="44" spans="3:8" ht="18" customHeight="1" x14ac:dyDescent="0.15">
      <c r="C44" s="243"/>
      <c r="D44" s="244"/>
      <c r="E44" s="244"/>
      <c r="F44" s="244"/>
      <c r="G44" s="244"/>
      <c r="H44" s="244"/>
    </row>
    <row r="45" spans="3:8" ht="18" customHeight="1" x14ac:dyDescent="0.15">
      <c r="C45" s="243"/>
      <c r="D45" s="244"/>
      <c r="E45" s="244"/>
      <c r="F45" s="244"/>
      <c r="G45" s="244"/>
      <c r="H45" s="244"/>
    </row>
    <row r="46" spans="3:8" ht="18" customHeight="1" x14ac:dyDescent="0.15">
      <c r="C46" s="243"/>
      <c r="D46" s="244"/>
      <c r="E46" s="244"/>
      <c r="F46" s="244"/>
      <c r="G46" s="244"/>
      <c r="H46" s="244"/>
    </row>
    <row r="47" spans="3:8" ht="18" customHeight="1" x14ac:dyDescent="0.15">
      <c r="C47" s="243"/>
      <c r="D47" s="244"/>
      <c r="E47" s="244"/>
      <c r="F47" s="244"/>
      <c r="G47" s="244"/>
      <c r="H47" s="244"/>
    </row>
    <row r="48" spans="3:8" ht="18" customHeight="1" x14ac:dyDescent="0.15">
      <c r="C48" s="243"/>
      <c r="D48" s="244"/>
      <c r="E48" s="244"/>
      <c r="F48" s="244"/>
      <c r="G48" s="244"/>
      <c r="H48" s="244"/>
    </row>
    <row r="49" spans="3:8" ht="18" customHeight="1" x14ac:dyDescent="0.15">
      <c r="C49" s="243"/>
      <c r="D49" s="244"/>
      <c r="E49" s="244"/>
      <c r="F49" s="244"/>
      <c r="G49" s="244"/>
      <c r="H49" s="244"/>
    </row>
    <row r="50" spans="3:8" ht="18" customHeight="1" x14ac:dyDescent="0.15">
      <c r="C50" s="243"/>
      <c r="D50" s="244"/>
      <c r="E50" s="244"/>
      <c r="F50" s="244"/>
      <c r="G50" s="244"/>
      <c r="H50" s="244"/>
    </row>
    <row r="51" spans="3:8" ht="18" customHeight="1" x14ac:dyDescent="0.15">
      <c r="C51" s="243"/>
      <c r="D51" s="244"/>
      <c r="E51" s="244"/>
      <c r="F51" s="244"/>
      <c r="G51" s="244"/>
      <c r="H51" s="244"/>
    </row>
    <row r="52" spans="3:8" ht="18" customHeight="1" x14ac:dyDescent="0.15">
      <c r="C52" s="243"/>
      <c r="D52" s="244"/>
      <c r="E52" s="244"/>
      <c r="F52" s="244"/>
      <c r="G52" s="244"/>
      <c r="H52" s="244"/>
    </row>
    <row r="53" spans="3:8" ht="18" customHeight="1" x14ac:dyDescent="0.15">
      <c r="C53" s="243"/>
      <c r="D53" s="244"/>
      <c r="E53" s="244"/>
      <c r="F53" s="244"/>
      <c r="G53" s="244"/>
      <c r="H53" s="244"/>
    </row>
    <row r="54" spans="3:8" ht="18" customHeight="1" x14ac:dyDescent="0.15">
      <c r="C54" s="243"/>
      <c r="D54" s="244"/>
      <c r="E54" s="244"/>
      <c r="F54" s="244"/>
      <c r="G54" s="244"/>
      <c r="H54" s="244"/>
    </row>
    <row r="55" spans="3:8" ht="18" customHeight="1" x14ac:dyDescent="0.15">
      <c r="C55" s="243"/>
      <c r="D55" s="244"/>
      <c r="E55" s="244"/>
      <c r="F55" s="244"/>
      <c r="G55" s="244"/>
      <c r="H55" s="244"/>
    </row>
    <row r="56" spans="3:8" ht="18" customHeight="1" x14ac:dyDescent="0.15">
      <c r="C56" s="243"/>
      <c r="D56" s="244"/>
      <c r="E56" s="244"/>
      <c r="F56" s="244"/>
      <c r="G56" s="244"/>
      <c r="H56" s="244"/>
    </row>
    <row r="57" spans="3:8" ht="18" customHeight="1" x14ac:dyDescent="0.15">
      <c r="C57" s="243"/>
      <c r="D57" s="244"/>
      <c r="E57" s="244"/>
      <c r="F57" s="244"/>
      <c r="G57" s="244"/>
      <c r="H57" s="244"/>
    </row>
    <row r="58" spans="3:8" ht="18" customHeight="1" x14ac:dyDescent="0.15">
      <c r="C58" s="243"/>
      <c r="D58" s="244"/>
      <c r="E58" s="244"/>
      <c r="F58" s="244"/>
      <c r="G58" s="244"/>
      <c r="H58" s="244"/>
    </row>
    <row r="59" spans="3:8" x14ac:dyDescent="0.15">
      <c r="C59" s="243"/>
      <c r="D59" s="244"/>
      <c r="E59" s="244"/>
      <c r="F59" s="244"/>
      <c r="G59" s="244"/>
      <c r="H59" s="244"/>
    </row>
    <row r="60" spans="3:8" ht="18" customHeight="1" x14ac:dyDescent="0.15">
      <c r="C60" s="243"/>
      <c r="D60" s="244"/>
      <c r="E60" s="244"/>
      <c r="F60" s="244"/>
      <c r="G60" s="244"/>
      <c r="H60" s="244"/>
    </row>
    <row r="61" spans="3:8" ht="18" customHeight="1" x14ac:dyDescent="0.15">
      <c r="C61" s="243"/>
      <c r="D61" s="244"/>
      <c r="E61" s="244"/>
      <c r="F61" s="244"/>
      <c r="G61" s="244"/>
      <c r="H61" s="244"/>
    </row>
    <row r="62" spans="3:8" ht="18" customHeight="1" x14ac:dyDescent="0.15">
      <c r="C62" s="243"/>
      <c r="D62" s="244"/>
      <c r="E62" s="244"/>
      <c r="F62" s="244"/>
      <c r="G62" s="244"/>
      <c r="H62" s="244"/>
    </row>
    <row r="63" spans="3:8" ht="18" customHeight="1" x14ac:dyDescent="0.15">
      <c r="C63" s="243"/>
      <c r="D63" s="244"/>
      <c r="E63" s="244"/>
      <c r="F63" s="244"/>
      <c r="G63" s="244"/>
      <c r="H63" s="244"/>
    </row>
    <row r="64" spans="3:8" ht="18" customHeight="1" x14ac:dyDescent="0.15">
      <c r="C64" s="243"/>
      <c r="D64" s="244"/>
      <c r="E64" s="244"/>
      <c r="F64" s="244"/>
      <c r="G64" s="244"/>
      <c r="H64" s="244"/>
    </row>
    <row r="65" spans="3:13" ht="18" customHeight="1" x14ac:dyDescent="0.15">
      <c r="C65" s="243"/>
      <c r="D65" s="244"/>
      <c r="E65" s="244"/>
      <c r="F65" s="244"/>
      <c r="G65" s="244"/>
      <c r="H65" s="244"/>
    </row>
    <row r="66" spans="3:13" ht="18" customHeight="1" x14ac:dyDescent="0.15">
      <c r="C66" s="243"/>
      <c r="D66" s="244"/>
      <c r="E66" s="244"/>
      <c r="F66" s="244"/>
      <c r="G66" s="244"/>
      <c r="H66" s="244"/>
    </row>
    <row r="67" spans="3:13" ht="18" customHeight="1" x14ac:dyDescent="0.15">
      <c r="C67" s="243"/>
      <c r="D67" s="244"/>
      <c r="E67" s="244"/>
      <c r="F67" s="244"/>
      <c r="G67" s="244"/>
      <c r="H67" s="244"/>
    </row>
    <row r="68" spans="3:13" ht="18" customHeight="1" x14ac:dyDescent="0.15">
      <c r="C68" s="243"/>
      <c r="D68" s="244"/>
      <c r="E68" s="244"/>
      <c r="F68" s="244"/>
      <c r="G68" s="244"/>
      <c r="H68" s="244"/>
    </row>
    <row r="69" spans="3:13" ht="18" customHeight="1" x14ac:dyDescent="0.15">
      <c r="C69" s="243"/>
      <c r="D69" s="244"/>
      <c r="E69" s="244"/>
      <c r="F69" s="244"/>
      <c r="G69" s="244"/>
      <c r="H69" s="244"/>
    </row>
    <row r="70" spans="3:13" ht="18" customHeight="1" x14ac:dyDescent="0.15">
      <c r="C70" s="243"/>
      <c r="D70" s="244"/>
      <c r="E70" s="244"/>
      <c r="F70" s="244"/>
      <c r="G70" s="244"/>
      <c r="H70" s="244"/>
    </row>
    <row r="71" spans="3:13" ht="18" customHeight="1" x14ac:dyDescent="0.15">
      <c r="C71" s="243"/>
      <c r="D71" s="244"/>
      <c r="E71" s="244"/>
      <c r="F71" s="244"/>
      <c r="G71" s="244"/>
      <c r="H71" s="244"/>
    </row>
    <row r="72" spans="3:13" ht="18" customHeight="1" x14ac:dyDescent="0.15">
      <c r="C72" s="243"/>
      <c r="D72" s="244"/>
      <c r="E72" s="244"/>
      <c r="F72" s="244"/>
      <c r="G72" s="244"/>
      <c r="H72" s="244"/>
    </row>
    <row r="73" spans="3:13" ht="18" customHeight="1" x14ac:dyDescent="0.15">
      <c r="C73" s="243"/>
      <c r="D73" s="244"/>
      <c r="E73" s="244"/>
      <c r="F73" s="244"/>
      <c r="G73" s="244"/>
      <c r="H73" s="244"/>
      <c r="M73" s="100"/>
    </row>
    <row r="74" spans="3:13" ht="18" customHeight="1" x14ac:dyDescent="0.15">
      <c r="C74" s="243"/>
      <c r="D74" s="244"/>
      <c r="E74" s="244"/>
      <c r="F74" s="244"/>
      <c r="G74" s="244"/>
      <c r="H74" s="244"/>
    </row>
    <row r="75" spans="3:13" ht="18" customHeight="1" x14ac:dyDescent="0.15">
      <c r="C75" s="243"/>
      <c r="D75" s="244"/>
      <c r="E75" s="244"/>
      <c r="F75" s="244"/>
      <c r="G75" s="244"/>
      <c r="H75" s="244"/>
    </row>
    <row r="76" spans="3:13" ht="18" customHeight="1" x14ac:dyDescent="0.15">
      <c r="C76" s="243"/>
      <c r="D76" s="244"/>
      <c r="E76" s="244"/>
      <c r="F76" s="244"/>
      <c r="G76" s="244"/>
      <c r="H76" s="244"/>
    </row>
    <row r="77" spans="3:13" ht="18" customHeight="1" x14ac:dyDescent="0.15">
      <c r="C77" s="243"/>
      <c r="D77" s="244"/>
      <c r="E77" s="244"/>
      <c r="F77" s="244"/>
      <c r="G77" s="244"/>
      <c r="H77" s="244"/>
    </row>
    <row r="78" spans="3:13" ht="18" customHeight="1" x14ac:dyDescent="0.15">
      <c r="C78" s="243"/>
      <c r="D78" s="244"/>
      <c r="E78" s="244"/>
      <c r="F78" s="244"/>
      <c r="G78" s="244"/>
      <c r="H78" s="244"/>
    </row>
    <row r="79" spans="3:13" ht="18" customHeight="1" x14ac:dyDescent="0.15">
      <c r="C79" s="243"/>
      <c r="D79" s="244"/>
      <c r="E79" s="244"/>
      <c r="F79" s="244"/>
      <c r="G79" s="244"/>
      <c r="H79" s="244"/>
    </row>
    <row r="80" spans="3:13" ht="18" customHeight="1" x14ac:dyDescent="0.15">
      <c r="C80" s="243"/>
      <c r="D80" s="244"/>
      <c r="E80" s="244"/>
      <c r="F80" s="244"/>
      <c r="G80" s="244"/>
      <c r="H80" s="244"/>
    </row>
    <row r="81" spans="3:8" ht="18" customHeight="1" x14ac:dyDescent="0.15">
      <c r="C81" s="243"/>
      <c r="D81" s="244"/>
      <c r="E81" s="244"/>
      <c r="F81" s="244"/>
      <c r="G81" s="244"/>
      <c r="H81" s="244"/>
    </row>
    <row r="82" spans="3:8" ht="18" customHeight="1" x14ac:dyDescent="0.15">
      <c r="C82" s="243"/>
      <c r="D82" s="244"/>
      <c r="E82" s="244"/>
      <c r="F82" s="244"/>
      <c r="G82" s="244"/>
      <c r="H82" s="244"/>
    </row>
    <row r="83" spans="3:8" ht="18" customHeight="1" x14ac:dyDescent="0.15">
      <c r="C83" s="243"/>
      <c r="D83" s="244"/>
      <c r="E83" s="244"/>
      <c r="F83" s="244"/>
      <c r="G83" s="244"/>
      <c r="H83" s="244"/>
    </row>
    <row r="84" spans="3:8" ht="18" customHeight="1" x14ac:dyDescent="0.15">
      <c r="C84" s="243"/>
      <c r="D84" s="244"/>
      <c r="E84" s="244"/>
      <c r="F84" s="244"/>
      <c r="G84" s="244"/>
      <c r="H84" s="244"/>
    </row>
    <row r="85" spans="3:8" ht="18" customHeight="1" x14ac:dyDescent="0.15">
      <c r="C85" s="243"/>
      <c r="D85" s="244"/>
      <c r="E85" s="244"/>
      <c r="F85" s="244"/>
      <c r="G85" s="244"/>
      <c r="H85" s="244"/>
    </row>
    <row r="86" spans="3:8" ht="18" customHeight="1" x14ac:dyDescent="0.15">
      <c r="C86" s="243"/>
      <c r="D86" s="244"/>
      <c r="E86" s="244"/>
      <c r="F86" s="244"/>
      <c r="G86" s="244"/>
      <c r="H86" s="244"/>
    </row>
    <row r="87" spans="3:8" ht="18" customHeight="1" x14ac:dyDescent="0.15">
      <c r="C87" s="243"/>
      <c r="D87" s="244"/>
      <c r="E87" s="244"/>
      <c r="F87" s="244"/>
      <c r="G87" s="244"/>
      <c r="H87" s="244"/>
    </row>
    <row r="88" spans="3:8" ht="18" customHeight="1" x14ac:dyDescent="0.15">
      <c r="C88" s="243"/>
      <c r="D88" s="244"/>
      <c r="E88" s="244"/>
      <c r="F88" s="244"/>
      <c r="G88" s="244"/>
      <c r="H88" s="244"/>
    </row>
    <row r="89" spans="3:8" ht="18" customHeight="1" x14ac:dyDescent="0.15">
      <c r="C89" s="243"/>
      <c r="D89" s="244"/>
      <c r="E89" s="244"/>
      <c r="F89" s="244"/>
      <c r="G89" s="244"/>
      <c r="H89" s="244"/>
    </row>
    <row r="90" spans="3:8" ht="18" customHeight="1" x14ac:dyDescent="0.15">
      <c r="C90" s="243"/>
      <c r="D90" s="244"/>
      <c r="E90" s="244"/>
      <c r="F90" s="244"/>
      <c r="G90" s="244"/>
      <c r="H90" s="244"/>
    </row>
    <row r="91" spans="3:8" ht="18" customHeight="1" x14ac:dyDescent="0.15">
      <c r="C91" s="243"/>
      <c r="D91" s="244"/>
      <c r="E91" s="244"/>
      <c r="F91" s="244"/>
      <c r="G91" s="244"/>
      <c r="H91" s="244"/>
    </row>
    <row r="92" spans="3:8" ht="18" customHeight="1" x14ac:dyDescent="0.15">
      <c r="C92" s="243"/>
      <c r="D92" s="244"/>
      <c r="E92" s="244"/>
      <c r="F92" s="244"/>
      <c r="G92" s="244"/>
      <c r="H92" s="244"/>
    </row>
    <row r="93" spans="3:8" x14ac:dyDescent="0.15">
      <c r="C93" s="243"/>
      <c r="D93" s="244"/>
      <c r="E93" s="244"/>
      <c r="F93" s="244"/>
      <c r="G93" s="244"/>
      <c r="H93" s="244"/>
    </row>
    <row r="94" spans="3:8" ht="18" customHeight="1" x14ac:dyDescent="0.15">
      <c r="C94" s="243"/>
      <c r="D94" s="244"/>
      <c r="E94" s="244"/>
      <c r="F94" s="244"/>
      <c r="G94" s="244"/>
      <c r="H94" s="244"/>
    </row>
    <row r="95" spans="3:8" ht="18" customHeight="1" x14ac:dyDescent="0.15">
      <c r="C95" s="243"/>
      <c r="D95" s="244"/>
      <c r="E95" s="244"/>
      <c r="F95" s="244"/>
      <c r="G95" s="244"/>
      <c r="H95" s="244"/>
    </row>
    <row r="96" spans="3:8" ht="18" customHeight="1" x14ac:dyDescent="0.15">
      <c r="C96" s="243"/>
      <c r="D96" s="244"/>
      <c r="E96" s="244"/>
      <c r="F96" s="244"/>
      <c r="G96" s="244"/>
      <c r="H96" s="244"/>
    </row>
    <row r="97" spans="3:8" ht="18" customHeight="1" x14ac:dyDescent="0.15">
      <c r="C97" s="243"/>
      <c r="D97" s="244"/>
      <c r="E97" s="244"/>
      <c r="F97" s="244"/>
      <c r="G97" s="244"/>
      <c r="H97" s="244"/>
    </row>
    <row r="98" spans="3:8" x14ac:dyDescent="0.15">
      <c r="C98" s="243"/>
      <c r="D98" s="244"/>
      <c r="E98" s="244"/>
      <c r="F98" s="244"/>
      <c r="G98" s="244"/>
      <c r="H98" s="244"/>
    </row>
    <row r="99" spans="3:8" ht="18" customHeight="1" x14ac:dyDescent="0.15">
      <c r="C99" s="243"/>
      <c r="D99" s="244"/>
      <c r="E99" s="244"/>
      <c r="F99" s="244"/>
      <c r="G99" s="244"/>
      <c r="H99" s="244"/>
    </row>
    <row r="100" spans="3:8" x14ac:dyDescent="0.15">
      <c r="C100" s="243"/>
      <c r="D100" s="244"/>
      <c r="E100" s="244"/>
      <c r="F100" s="244"/>
      <c r="G100" s="244"/>
      <c r="H100" s="244"/>
    </row>
    <row r="101" spans="3:8" x14ac:dyDescent="0.15">
      <c r="C101" s="243"/>
      <c r="D101" s="244"/>
      <c r="E101" s="244"/>
      <c r="F101" s="244"/>
      <c r="G101" s="244"/>
      <c r="H101" s="244"/>
    </row>
    <row r="102" spans="3:8" ht="18" customHeight="1" x14ac:dyDescent="0.15">
      <c r="C102" s="243"/>
      <c r="D102" s="244"/>
      <c r="E102" s="244"/>
      <c r="F102" s="244"/>
      <c r="G102" s="244"/>
      <c r="H102" s="244"/>
    </row>
    <row r="103" spans="3:8" ht="18" customHeight="1" x14ac:dyDescent="0.15">
      <c r="C103" s="243"/>
      <c r="D103" s="244"/>
      <c r="E103" s="244"/>
      <c r="F103" s="244"/>
      <c r="G103" s="244"/>
      <c r="H103" s="244"/>
    </row>
    <row r="104" spans="3:8" ht="18" customHeight="1" x14ac:dyDescent="0.15">
      <c r="C104" s="243"/>
      <c r="D104" s="244"/>
      <c r="E104" s="244"/>
      <c r="F104" s="244"/>
      <c r="G104" s="244"/>
      <c r="H104" s="244"/>
    </row>
    <row r="105" spans="3:8" ht="18" customHeight="1" x14ac:dyDescent="0.15">
      <c r="C105" s="243"/>
      <c r="D105" s="244"/>
      <c r="E105" s="244"/>
      <c r="F105" s="244"/>
      <c r="G105" s="244"/>
      <c r="H105" s="244"/>
    </row>
    <row r="106" spans="3:8" ht="18" customHeight="1" x14ac:dyDescent="0.15">
      <c r="C106" s="243"/>
      <c r="D106" s="244"/>
      <c r="E106" s="244"/>
      <c r="F106" s="244"/>
      <c r="G106" s="244"/>
      <c r="H106" s="244"/>
    </row>
    <row r="107" spans="3:8" ht="18" customHeight="1" x14ac:dyDescent="0.15">
      <c r="C107" s="243"/>
      <c r="D107" s="244"/>
      <c r="E107" s="244"/>
      <c r="F107" s="244"/>
      <c r="G107" s="244"/>
      <c r="H107" s="244"/>
    </row>
    <row r="108" spans="3:8" ht="18" customHeight="1" x14ac:dyDescent="0.15">
      <c r="C108" s="243"/>
      <c r="D108" s="244"/>
      <c r="E108" s="244"/>
      <c r="F108" s="244"/>
      <c r="G108" s="244"/>
      <c r="H108" s="244"/>
    </row>
    <row r="109" spans="3:8" ht="18" customHeight="1" x14ac:dyDescent="0.15">
      <c r="C109" s="243"/>
      <c r="D109" s="244"/>
      <c r="E109" s="244"/>
      <c r="F109" s="244"/>
      <c r="G109" s="244"/>
      <c r="H109" s="244"/>
    </row>
    <row r="110" spans="3:8" ht="18" customHeight="1" x14ac:dyDescent="0.15">
      <c r="C110" s="243"/>
      <c r="D110" s="244"/>
      <c r="E110" s="244"/>
      <c r="F110" s="244"/>
      <c r="G110" s="244"/>
      <c r="H110" s="244"/>
    </row>
    <row r="111" spans="3:8" ht="18" customHeight="1" x14ac:dyDescent="0.15">
      <c r="C111" s="243"/>
      <c r="D111" s="244"/>
      <c r="E111" s="244"/>
      <c r="F111" s="244"/>
      <c r="G111" s="244"/>
      <c r="H111" s="244"/>
    </row>
    <row r="112" spans="3:8" ht="18" customHeight="1" x14ac:dyDescent="0.15">
      <c r="C112" s="243"/>
      <c r="D112" s="244"/>
      <c r="E112" s="244"/>
      <c r="F112" s="244"/>
      <c r="G112" s="244"/>
      <c r="H112" s="244"/>
    </row>
    <row r="113" spans="3:8" ht="18" customHeight="1" x14ac:dyDescent="0.15">
      <c r="C113" s="243"/>
      <c r="D113" s="244"/>
      <c r="E113" s="244"/>
      <c r="F113" s="244"/>
      <c r="G113" s="244"/>
      <c r="H113" s="244"/>
    </row>
    <row r="114" spans="3:8" ht="18" customHeight="1" x14ac:dyDescent="0.15">
      <c r="C114" s="243"/>
      <c r="D114" s="244"/>
      <c r="E114" s="244"/>
      <c r="F114" s="244"/>
      <c r="G114" s="244"/>
      <c r="H114" s="244"/>
    </row>
    <row r="115" spans="3:8" ht="18" customHeight="1" x14ac:dyDescent="0.15">
      <c r="C115" s="243"/>
      <c r="D115" s="244"/>
      <c r="E115" s="244"/>
      <c r="F115" s="244"/>
      <c r="G115" s="244"/>
      <c r="H115" s="244"/>
    </row>
    <row r="116" spans="3:8" ht="18" customHeight="1" x14ac:dyDescent="0.15">
      <c r="C116" s="243"/>
      <c r="D116" s="244"/>
      <c r="E116" s="244"/>
      <c r="F116" s="244"/>
      <c r="G116" s="244"/>
      <c r="H116" s="244"/>
    </row>
    <row r="117" spans="3:8" ht="18" customHeight="1" x14ac:dyDescent="0.15">
      <c r="C117" s="243"/>
      <c r="D117" s="244"/>
      <c r="E117" s="244"/>
      <c r="F117" s="244"/>
      <c r="G117" s="244"/>
      <c r="H117" s="244"/>
    </row>
    <row r="118" spans="3:8" ht="18" customHeight="1" x14ac:dyDescent="0.15">
      <c r="C118" s="243"/>
      <c r="D118" s="244"/>
      <c r="E118" s="244"/>
      <c r="F118" s="244"/>
      <c r="G118" s="244"/>
      <c r="H118" s="244"/>
    </row>
    <row r="119" spans="3:8" ht="18" customHeight="1" x14ac:dyDescent="0.15">
      <c r="C119" s="243"/>
      <c r="D119" s="244"/>
      <c r="E119" s="244"/>
      <c r="F119" s="244"/>
      <c r="G119" s="244"/>
      <c r="H119" s="244"/>
    </row>
    <row r="120" spans="3:8" ht="18" customHeight="1" x14ac:dyDescent="0.15">
      <c r="C120" s="243"/>
      <c r="D120" s="244"/>
      <c r="E120" s="244"/>
      <c r="F120" s="244"/>
      <c r="G120" s="244"/>
      <c r="H120" s="244"/>
    </row>
    <row r="121" spans="3:8" ht="18" customHeight="1" x14ac:dyDescent="0.15">
      <c r="C121" s="243"/>
      <c r="D121" s="244"/>
      <c r="E121" s="244"/>
      <c r="F121" s="244"/>
      <c r="G121" s="244"/>
      <c r="H121" s="244"/>
    </row>
    <row r="122" spans="3:8" ht="18" customHeight="1" x14ac:dyDescent="0.15">
      <c r="C122" s="243"/>
      <c r="D122" s="244"/>
      <c r="E122" s="244"/>
      <c r="F122" s="244"/>
      <c r="G122" s="244"/>
      <c r="H122" s="244"/>
    </row>
    <row r="123" spans="3:8" ht="18" customHeight="1" x14ac:dyDescent="0.15">
      <c r="C123" s="243"/>
      <c r="D123" s="244"/>
      <c r="E123" s="244"/>
      <c r="F123" s="244"/>
      <c r="G123" s="244"/>
      <c r="H123" s="244"/>
    </row>
    <row r="124" spans="3:8" ht="18" customHeight="1" x14ac:dyDescent="0.15">
      <c r="C124" s="243"/>
      <c r="D124" s="244"/>
      <c r="E124" s="244"/>
      <c r="F124" s="244"/>
      <c r="G124" s="244"/>
      <c r="H124" s="244"/>
    </row>
    <row r="125" spans="3:8" ht="18" customHeight="1" x14ac:dyDescent="0.15">
      <c r="C125" s="243"/>
      <c r="D125" s="244"/>
      <c r="E125" s="244"/>
      <c r="F125" s="244"/>
      <c r="G125" s="244"/>
      <c r="H125" s="244"/>
    </row>
    <row r="126" spans="3:8" ht="18" customHeight="1" x14ac:dyDescent="0.15">
      <c r="C126" s="243"/>
      <c r="D126" s="244"/>
      <c r="E126" s="244"/>
      <c r="F126" s="244"/>
      <c r="G126" s="244"/>
      <c r="H126" s="244"/>
    </row>
    <row r="127" spans="3:8" ht="18" customHeight="1" x14ac:dyDescent="0.15">
      <c r="C127" s="243"/>
      <c r="D127" s="244"/>
      <c r="E127" s="244"/>
      <c r="F127" s="244"/>
      <c r="G127" s="244"/>
      <c r="H127" s="244"/>
    </row>
    <row r="128" spans="3:8" ht="18" customHeight="1" x14ac:dyDescent="0.15">
      <c r="C128" s="243"/>
      <c r="D128" s="244"/>
      <c r="E128" s="244"/>
      <c r="F128" s="244"/>
      <c r="G128" s="244"/>
      <c r="H128" s="244"/>
    </row>
    <row r="129" spans="3:8" ht="18" customHeight="1" x14ac:dyDescent="0.15">
      <c r="C129" s="243"/>
      <c r="D129" s="244"/>
      <c r="E129" s="244"/>
      <c r="F129" s="244"/>
      <c r="G129" s="244"/>
      <c r="H129" s="244"/>
    </row>
    <row r="130" spans="3:8" ht="18" customHeight="1" x14ac:dyDescent="0.15">
      <c r="C130" s="243"/>
      <c r="D130" s="244"/>
      <c r="E130" s="244"/>
      <c r="F130" s="244"/>
      <c r="G130" s="244"/>
      <c r="H130" s="244"/>
    </row>
    <row r="131" spans="3:8" ht="18" customHeight="1" x14ac:dyDescent="0.15">
      <c r="C131" s="243"/>
      <c r="D131" s="244"/>
      <c r="E131" s="244"/>
      <c r="F131" s="244"/>
      <c r="G131" s="244"/>
      <c r="H131" s="244"/>
    </row>
    <row r="132" spans="3:8" ht="18" customHeight="1" x14ac:dyDescent="0.15">
      <c r="C132" s="243"/>
      <c r="D132" s="244"/>
      <c r="E132" s="244"/>
      <c r="F132" s="244"/>
      <c r="G132" s="244"/>
      <c r="H132" s="244"/>
    </row>
    <row r="133" spans="3:8" ht="18" customHeight="1" x14ac:dyDescent="0.15">
      <c r="C133" s="243"/>
      <c r="D133" s="244"/>
      <c r="E133" s="244"/>
      <c r="F133" s="244"/>
      <c r="G133" s="244"/>
      <c r="H133" s="244"/>
    </row>
    <row r="134" spans="3:8" ht="18" customHeight="1" x14ac:dyDescent="0.15">
      <c r="C134" s="243"/>
      <c r="D134" s="244"/>
      <c r="E134" s="244"/>
      <c r="F134" s="244"/>
      <c r="G134" s="244"/>
      <c r="H134" s="244"/>
    </row>
    <row r="135" spans="3:8" x14ac:dyDescent="0.15">
      <c r="C135" s="243"/>
      <c r="D135" s="244"/>
      <c r="E135" s="244"/>
      <c r="F135" s="244"/>
      <c r="G135" s="244"/>
      <c r="H135" s="244"/>
    </row>
    <row r="136" spans="3:8" x14ac:dyDescent="0.15">
      <c r="C136" s="243"/>
      <c r="D136" s="244"/>
      <c r="E136" s="244"/>
      <c r="F136" s="244"/>
      <c r="G136" s="244"/>
      <c r="H136" s="244"/>
    </row>
    <row r="137" spans="3:8" x14ac:dyDescent="0.15">
      <c r="C137" s="243"/>
      <c r="D137" s="244"/>
      <c r="E137" s="244"/>
      <c r="F137" s="244"/>
      <c r="G137" s="244"/>
      <c r="H137" s="244"/>
    </row>
    <row r="138" spans="3:8" x14ac:dyDescent="0.15">
      <c r="C138" s="243"/>
      <c r="D138" s="244"/>
      <c r="E138" s="244"/>
      <c r="F138" s="244"/>
      <c r="G138" s="244"/>
      <c r="H138" s="244"/>
    </row>
    <row r="139" spans="3:8" x14ac:dyDescent="0.15">
      <c r="C139" s="243"/>
      <c r="D139" s="244"/>
      <c r="E139" s="244"/>
      <c r="F139" s="244"/>
      <c r="G139" s="244"/>
      <c r="H139" s="244"/>
    </row>
    <row r="140" spans="3:8" x14ac:dyDescent="0.15">
      <c r="C140" s="243"/>
      <c r="D140" s="244"/>
      <c r="E140" s="244"/>
      <c r="F140" s="244"/>
      <c r="G140" s="244"/>
      <c r="H140" s="244"/>
    </row>
    <row r="141" spans="3:8" x14ac:dyDescent="0.15">
      <c r="C141" s="243"/>
      <c r="D141" s="244"/>
      <c r="E141" s="244"/>
      <c r="F141" s="244"/>
      <c r="G141" s="244"/>
      <c r="H141" s="244"/>
    </row>
    <row r="142" spans="3:8" x14ac:dyDescent="0.15">
      <c r="C142" s="243"/>
      <c r="D142" s="244"/>
      <c r="E142" s="244"/>
      <c r="F142" s="244"/>
      <c r="G142" s="244"/>
      <c r="H142" s="244"/>
    </row>
    <row r="143" spans="3:8" x14ac:dyDescent="0.15">
      <c r="C143" s="243"/>
      <c r="D143" s="244"/>
      <c r="E143" s="244"/>
      <c r="F143" s="244"/>
      <c r="G143" s="244"/>
      <c r="H143" s="244"/>
    </row>
    <row r="144" spans="3:8" x14ac:dyDescent="0.15">
      <c r="C144" s="243"/>
      <c r="D144" s="244"/>
      <c r="E144" s="244"/>
      <c r="F144" s="244"/>
      <c r="G144" s="244"/>
      <c r="H144" s="244"/>
    </row>
    <row r="145" spans="3:8" x14ac:dyDescent="0.15">
      <c r="C145" s="243"/>
      <c r="D145" s="244"/>
      <c r="E145" s="244"/>
      <c r="F145" s="244"/>
      <c r="G145" s="244"/>
      <c r="H145" s="244"/>
    </row>
    <row r="146" spans="3:8" x14ac:dyDescent="0.15">
      <c r="C146" s="243"/>
      <c r="D146" s="244"/>
      <c r="E146" s="244"/>
      <c r="F146" s="244"/>
      <c r="G146" s="244"/>
      <c r="H146" s="244"/>
    </row>
    <row r="147" spans="3:8" x14ac:dyDescent="0.15">
      <c r="C147" s="243"/>
      <c r="D147" s="244"/>
      <c r="E147" s="244"/>
      <c r="F147" s="244"/>
      <c r="G147" s="244"/>
      <c r="H147" s="244"/>
    </row>
    <row r="148" spans="3:8" x14ac:dyDescent="0.15">
      <c r="C148" s="243"/>
      <c r="D148" s="244"/>
      <c r="E148" s="244"/>
      <c r="F148" s="244"/>
      <c r="G148" s="244"/>
      <c r="H148" s="244"/>
    </row>
    <row r="149" spans="3:8" x14ac:dyDescent="0.15">
      <c r="C149" s="243"/>
      <c r="D149" s="244"/>
      <c r="E149" s="244"/>
      <c r="F149" s="244"/>
      <c r="G149" s="244"/>
      <c r="H149" s="244"/>
    </row>
    <row r="150" spans="3:8" x14ac:dyDescent="0.15">
      <c r="C150" s="243"/>
      <c r="D150" s="244"/>
      <c r="E150" s="244"/>
      <c r="F150" s="244"/>
      <c r="G150" s="244"/>
      <c r="H150" s="244"/>
    </row>
    <row r="151" spans="3:8" x14ac:dyDescent="0.15">
      <c r="C151" s="243"/>
      <c r="D151" s="244"/>
      <c r="E151" s="244"/>
      <c r="F151" s="244"/>
      <c r="G151" s="244"/>
      <c r="H151" s="244"/>
    </row>
    <row r="152" spans="3:8" x14ac:dyDescent="0.15">
      <c r="C152" s="243"/>
      <c r="D152" s="244"/>
      <c r="E152" s="244"/>
      <c r="F152" s="244"/>
      <c r="G152" s="244"/>
      <c r="H152" s="244"/>
    </row>
    <row r="153" spans="3:8" x14ac:dyDescent="0.15">
      <c r="C153" s="243"/>
      <c r="D153" s="244"/>
      <c r="E153" s="244"/>
      <c r="F153" s="244"/>
      <c r="G153" s="244"/>
      <c r="H153" s="244"/>
    </row>
    <row r="154" spans="3:8" x14ac:dyDescent="0.15">
      <c r="C154" s="243"/>
      <c r="D154" s="244"/>
      <c r="E154" s="244"/>
      <c r="F154" s="244"/>
      <c r="G154" s="244"/>
      <c r="H154" s="244"/>
    </row>
    <row r="155" spans="3:8" x14ac:dyDescent="0.15">
      <c r="C155" s="243"/>
      <c r="D155" s="244"/>
      <c r="E155" s="244"/>
      <c r="F155" s="244"/>
      <c r="G155" s="244"/>
      <c r="H155" s="244"/>
    </row>
    <row r="156" spans="3:8" x14ac:dyDescent="0.15">
      <c r="C156" s="243"/>
      <c r="D156" s="244"/>
      <c r="E156" s="244"/>
      <c r="F156" s="244"/>
      <c r="G156" s="244"/>
      <c r="H156" s="244"/>
    </row>
    <row r="157" spans="3:8" x14ac:dyDescent="0.15">
      <c r="C157" s="243"/>
      <c r="D157" s="244"/>
      <c r="E157" s="244"/>
      <c r="F157" s="244"/>
      <c r="G157" s="244"/>
      <c r="H157" s="244"/>
    </row>
    <row r="158" spans="3:8" x14ac:dyDescent="0.15">
      <c r="C158" s="243"/>
      <c r="D158" s="244"/>
      <c r="E158" s="244"/>
      <c r="F158" s="244"/>
      <c r="G158" s="244"/>
      <c r="H158" s="244"/>
    </row>
    <row r="159" spans="3:8" x14ac:dyDescent="0.15">
      <c r="C159" s="243"/>
      <c r="D159" s="244"/>
      <c r="E159" s="244"/>
      <c r="F159" s="244"/>
      <c r="G159" s="244"/>
      <c r="H159" s="244"/>
    </row>
    <row r="160" spans="3:8" x14ac:dyDescent="0.15">
      <c r="C160" s="243"/>
      <c r="D160" s="244"/>
      <c r="E160" s="244"/>
      <c r="F160" s="244"/>
      <c r="G160" s="244"/>
      <c r="H160" s="244"/>
    </row>
    <row r="161" spans="3:8" x14ac:dyDescent="0.15">
      <c r="C161" s="243"/>
      <c r="D161" s="244"/>
      <c r="E161" s="244"/>
      <c r="F161" s="244"/>
      <c r="G161" s="244"/>
      <c r="H161" s="244"/>
    </row>
    <row r="162" spans="3:8" x14ac:dyDescent="0.15">
      <c r="C162" s="243"/>
      <c r="D162" s="244"/>
      <c r="E162" s="244"/>
      <c r="F162" s="244"/>
      <c r="G162" s="244"/>
      <c r="H162" s="244"/>
    </row>
    <row r="163" spans="3:8" x14ac:dyDescent="0.15">
      <c r="C163" s="243"/>
      <c r="D163" s="244"/>
      <c r="E163" s="244"/>
      <c r="F163" s="244"/>
      <c r="G163" s="244"/>
      <c r="H163" s="244"/>
    </row>
    <row r="164" spans="3:8" x14ac:dyDescent="0.15">
      <c r="C164" s="243"/>
      <c r="D164" s="244"/>
      <c r="E164" s="244"/>
      <c r="F164" s="244"/>
      <c r="G164" s="244"/>
      <c r="H164" s="244"/>
    </row>
    <row r="165" spans="3:8" x14ac:dyDescent="0.15">
      <c r="C165" s="243"/>
      <c r="D165" s="244"/>
      <c r="E165" s="244"/>
      <c r="F165" s="244"/>
      <c r="G165" s="244"/>
      <c r="H165" s="244"/>
    </row>
    <row r="166" spans="3:8" x14ac:dyDescent="0.15">
      <c r="C166" s="243"/>
      <c r="D166" s="244"/>
      <c r="E166" s="244"/>
      <c r="F166" s="244"/>
      <c r="G166" s="244"/>
      <c r="H166" s="244"/>
    </row>
    <row r="167" spans="3:8" x14ac:dyDescent="0.15">
      <c r="C167" s="243"/>
      <c r="D167" s="244"/>
      <c r="E167" s="244"/>
      <c r="F167" s="244"/>
      <c r="G167" s="244"/>
      <c r="H167" s="244"/>
    </row>
    <row r="168" spans="3:8" x14ac:dyDescent="0.15">
      <c r="C168" s="243"/>
      <c r="D168" s="244"/>
      <c r="E168" s="244"/>
      <c r="F168" s="244"/>
      <c r="G168" s="244"/>
      <c r="H168" s="244"/>
    </row>
    <row r="169" spans="3:8" x14ac:dyDescent="0.15">
      <c r="C169" s="243"/>
      <c r="D169" s="244"/>
      <c r="E169" s="244"/>
      <c r="F169" s="244"/>
      <c r="G169" s="244"/>
      <c r="H169" s="244"/>
    </row>
    <row r="170" spans="3:8" x14ac:dyDescent="0.15">
      <c r="C170" s="243"/>
      <c r="D170" s="244"/>
      <c r="E170" s="244"/>
      <c r="F170" s="244"/>
      <c r="G170" s="244"/>
      <c r="H170" s="244"/>
    </row>
    <row r="171" spans="3:8" x14ac:dyDescent="0.15">
      <c r="C171" s="243"/>
      <c r="D171" s="244"/>
      <c r="E171" s="244"/>
      <c r="F171" s="244"/>
      <c r="G171" s="244"/>
      <c r="H171" s="244"/>
    </row>
    <row r="172" spans="3:8" x14ac:dyDescent="0.15">
      <c r="C172" s="243"/>
      <c r="D172" s="244"/>
      <c r="E172" s="244"/>
      <c r="F172" s="244"/>
      <c r="G172" s="244"/>
      <c r="H172" s="244"/>
    </row>
    <row r="173" spans="3:8" x14ac:dyDescent="0.15">
      <c r="C173" s="243"/>
      <c r="D173" s="244"/>
      <c r="E173" s="244"/>
      <c r="F173" s="244"/>
      <c r="G173" s="244"/>
      <c r="H173" s="244"/>
    </row>
    <row r="174" spans="3:8" x14ac:dyDescent="0.15">
      <c r="C174" s="243"/>
      <c r="D174" s="244"/>
      <c r="E174" s="244"/>
      <c r="F174" s="244"/>
      <c r="G174" s="244"/>
      <c r="H174" s="244"/>
    </row>
    <row r="175" spans="3:8" x14ac:dyDescent="0.15">
      <c r="C175" s="243"/>
      <c r="D175" s="244"/>
      <c r="E175" s="244"/>
      <c r="F175" s="244"/>
      <c r="G175" s="244"/>
      <c r="H175" s="244"/>
    </row>
    <row r="176" spans="3:8" x14ac:dyDescent="0.15">
      <c r="C176" s="243"/>
      <c r="D176" s="244"/>
      <c r="E176" s="244"/>
      <c r="F176" s="244"/>
      <c r="G176" s="244"/>
      <c r="H176" s="244"/>
    </row>
    <row r="177" spans="3:8" x14ac:dyDescent="0.15">
      <c r="C177" s="243"/>
      <c r="D177" s="244"/>
      <c r="E177" s="244"/>
      <c r="F177" s="244"/>
      <c r="G177" s="244"/>
      <c r="H177" s="244"/>
    </row>
    <row r="178" spans="3:8" x14ac:dyDescent="0.15">
      <c r="C178" s="243"/>
      <c r="D178" s="244"/>
      <c r="E178" s="244"/>
      <c r="F178" s="244"/>
      <c r="G178" s="244"/>
      <c r="H178" s="244"/>
    </row>
    <row r="179" spans="3:8" x14ac:dyDescent="0.15">
      <c r="C179" s="243"/>
      <c r="D179" s="244"/>
      <c r="E179" s="244"/>
      <c r="F179" s="244"/>
      <c r="G179" s="244"/>
      <c r="H179" s="244"/>
    </row>
    <row r="180" spans="3:8" x14ac:dyDescent="0.15">
      <c r="C180" s="243"/>
      <c r="D180" s="244"/>
      <c r="E180" s="244"/>
      <c r="F180" s="244"/>
      <c r="G180" s="244"/>
      <c r="H180" s="244"/>
    </row>
    <row r="181" spans="3:8" x14ac:dyDescent="0.15">
      <c r="C181" s="243"/>
      <c r="D181" s="244"/>
      <c r="E181" s="244"/>
      <c r="F181" s="244"/>
      <c r="G181" s="244"/>
      <c r="H181" s="244"/>
    </row>
    <row r="182" spans="3:8" x14ac:dyDescent="0.15">
      <c r="C182" s="243"/>
      <c r="D182" s="244"/>
      <c r="E182" s="244"/>
      <c r="F182" s="244"/>
      <c r="G182" s="244"/>
      <c r="H182" s="244"/>
    </row>
    <row r="183" spans="3:8" x14ac:dyDescent="0.15">
      <c r="C183" s="243"/>
      <c r="D183" s="244"/>
      <c r="E183" s="244"/>
      <c r="F183" s="244"/>
      <c r="G183" s="244"/>
      <c r="H183" s="244"/>
    </row>
    <row r="184" spans="3:8" x14ac:dyDescent="0.15">
      <c r="C184" s="243"/>
      <c r="D184" s="244"/>
      <c r="E184" s="244"/>
      <c r="F184" s="244"/>
      <c r="G184" s="244"/>
      <c r="H184" s="244"/>
    </row>
    <row r="185" spans="3:8" x14ac:dyDescent="0.15">
      <c r="C185" s="243"/>
      <c r="D185" s="244"/>
      <c r="E185" s="244"/>
      <c r="F185" s="244"/>
      <c r="G185" s="244"/>
      <c r="H185" s="244"/>
    </row>
    <row r="186" spans="3:8" x14ac:dyDescent="0.15">
      <c r="C186" s="243"/>
      <c r="D186" s="244"/>
      <c r="E186" s="244"/>
      <c r="F186" s="244"/>
      <c r="G186" s="244"/>
      <c r="H186" s="244"/>
    </row>
    <row r="187" spans="3:8" x14ac:dyDescent="0.15">
      <c r="C187" s="243"/>
      <c r="D187" s="244"/>
      <c r="E187" s="244"/>
      <c r="F187" s="244"/>
      <c r="G187" s="244"/>
      <c r="H187" s="244"/>
    </row>
    <row r="188" spans="3:8" x14ac:dyDescent="0.15">
      <c r="C188" s="243"/>
      <c r="D188" s="244"/>
      <c r="E188" s="244"/>
      <c r="F188" s="244"/>
      <c r="G188" s="244"/>
      <c r="H188" s="244"/>
    </row>
    <row r="189" spans="3:8" x14ac:dyDescent="0.15">
      <c r="C189" s="243"/>
      <c r="D189" s="244"/>
      <c r="E189" s="244"/>
      <c r="F189" s="244"/>
      <c r="G189" s="244"/>
      <c r="H189" s="244"/>
    </row>
    <row r="190" spans="3:8" x14ac:dyDescent="0.15">
      <c r="C190" s="243"/>
      <c r="D190" s="244"/>
      <c r="E190" s="244"/>
      <c r="F190" s="244"/>
      <c r="G190" s="244"/>
      <c r="H190" s="244"/>
    </row>
    <row r="191" spans="3:8" x14ac:dyDescent="0.15">
      <c r="C191" s="243"/>
      <c r="D191" s="244"/>
      <c r="E191" s="244"/>
      <c r="F191" s="244"/>
      <c r="G191" s="244"/>
      <c r="H191" s="244"/>
    </row>
    <row r="192" spans="3:8" x14ac:dyDescent="0.15">
      <c r="C192" s="243"/>
      <c r="D192" s="244"/>
      <c r="E192" s="244"/>
      <c r="F192" s="244"/>
      <c r="G192" s="244"/>
      <c r="H192" s="244"/>
    </row>
    <row r="193" spans="3:8" x14ac:dyDescent="0.15">
      <c r="C193" s="243"/>
      <c r="D193" s="244"/>
      <c r="E193" s="244"/>
      <c r="F193" s="244"/>
      <c r="G193" s="244"/>
      <c r="H193" s="244"/>
    </row>
    <row r="194" spans="3:8" x14ac:dyDescent="0.15">
      <c r="C194" s="243"/>
      <c r="D194" s="244"/>
      <c r="E194" s="244"/>
      <c r="F194" s="244"/>
      <c r="G194" s="244"/>
      <c r="H194" s="244"/>
    </row>
    <row r="195" spans="3:8" x14ac:dyDescent="0.15">
      <c r="C195" s="243"/>
      <c r="D195" s="244"/>
      <c r="E195" s="244"/>
      <c r="F195" s="244"/>
      <c r="G195" s="244"/>
      <c r="H195" s="244"/>
    </row>
    <row r="196" spans="3:8" x14ac:dyDescent="0.15">
      <c r="C196" s="243"/>
      <c r="D196" s="244"/>
      <c r="E196" s="244"/>
      <c r="F196" s="244"/>
      <c r="G196" s="244"/>
      <c r="H196" s="244"/>
    </row>
    <row r="197" spans="3:8" x14ac:dyDescent="0.15">
      <c r="C197" s="243"/>
      <c r="D197" s="244"/>
      <c r="E197" s="244"/>
      <c r="F197" s="244"/>
      <c r="G197" s="244"/>
      <c r="H197" s="244"/>
    </row>
    <row r="198" spans="3:8" x14ac:dyDescent="0.15">
      <c r="C198" s="243"/>
      <c r="D198" s="244"/>
      <c r="E198" s="244"/>
      <c r="F198" s="244"/>
      <c r="G198" s="244"/>
      <c r="H198" s="244"/>
    </row>
    <row r="199" spans="3:8" x14ac:dyDescent="0.15">
      <c r="C199" s="243"/>
      <c r="D199" s="244"/>
      <c r="E199" s="244"/>
      <c r="F199" s="244"/>
      <c r="G199" s="244"/>
      <c r="H199" s="244"/>
    </row>
    <row r="200" spans="3:8" x14ac:dyDescent="0.15">
      <c r="C200" s="243"/>
      <c r="D200" s="244"/>
      <c r="E200" s="244"/>
      <c r="F200" s="244"/>
      <c r="G200" s="244"/>
      <c r="H200" s="244"/>
    </row>
    <row r="201" spans="3:8" x14ac:dyDescent="0.15">
      <c r="C201" s="243"/>
      <c r="D201" s="244"/>
      <c r="E201" s="244"/>
      <c r="F201" s="244"/>
      <c r="G201" s="244"/>
      <c r="H201" s="244"/>
    </row>
    <row r="202" spans="3:8" x14ac:dyDescent="0.15">
      <c r="C202" s="243"/>
      <c r="D202" s="244"/>
      <c r="E202" s="244"/>
      <c r="F202" s="244"/>
      <c r="G202" s="244"/>
      <c r="H202" s="244"/>
    </row>
    <row r="203" spans="3:8" x14ac:dyDescent="0.15">
      <c r="C203" s="243"/>
      <c r="D203" s="244"/>
      <c r="E203" s="244"/>
      <c r="F203" s="244"/>
      <c r="G203" s="244"/>
      <c r="H203" s="244"/>
    </row>
    <row r="204" spans="3:8" x14ac:dyDescent="0.15">
      <c r="C204" s="243"/>
      <c r="D204" s="244"/>
      <c r="E204" s="244"/>
      <c r="F204" s="244"/>
      <c r="G204" s="244"/>
      <c r="H204" s="244"/>
    </row>
    <row r="205" spans="3:8" x14ac:dyDescent="0.15">
      <c r="C205" s="243"/>
      <c r="D205" s="244"/>
      <c r="E205" s="244"/>
      <c r="F205" s="244"/>
      <c r="G205" s="244"/>
      <c r="H205" s="244"/>
    </row>
    <row r="206" spans="3:8" x14ac:dyDescent="0.15">
      <c r="C206" s="243"/>
      <c r="D206" s="244"/>
      <c r="E206" s="244"/>
      <c r="F206" s="244"/>
      <c r="G206" s="244"/>
      <c r="H206" s="244"/>
    </row>
    <row r="207" spans="3:8" x14ac:dyDescent="0.15">
      <c r="C207" s="243"/>
      <c r="D207" s="244"/>
      <c r="E207" s="244"/>
      <c r="F207" s="244"/>
      <c r="G207" s="244"/>
      <c r="H207" s="244"/>
    </row>
    <row r="208" spans="3:8" x14ac:dyDescent="0.15">
      <c r="C208" s="243"/>
      <c r="D208" s="244"/>
      <c r="E208" s="244"/>
      <c r="F208" s="244"/>
      <c r="G208" s="244"/>
      <c r="H208" s="244"/>
    </row>
    <row r="209" spans="3:8" x14ac:dyDescent="0.15">
      <c r="C209" s="243"/>
      <c r="D209" s="244"/>
      <c r="E209" s="244"/>
      <c r="F209" s="244"/>
      <c r="G209" s="244"/>
      <c r="H209" s="244"/>
    </row>
    <row r="210" spans="3:8" x14ac:dyDescent="0.15">
      <c r="C210" s="243"/>
      <c r="D210" s="244"/>
      <c r="E210" s="244"/>
      <c r="F210" s="244"/>
      <c r="G210" s="244"/>
      <c r="H210" s="244"/>
    </row>
    <row r="211" spans="3:8" x14ac:dyDescent="0.15">
      <c r="C211" s="243"/>
      <c r="D211" s="244"/>
      <c r="E211" s="244"/>
      <c r="F211" s="244"/>
      <c r="G211" s="244"/>
      <c r="H211" s="244"/>
    </row>
    <row r="212" spans="3:8" x14ac:dyDescent="0.15">
      <c r="C212" s="243"/>
      <c r="D212" s="244"/>
      <c r="E212" s="244"/>
      <c r="F212" s="244"/>
      <c r="G212" s="244"/>
      <c r="H212" s="244"/>
    </row>
    <row r="213" spans="3:8" x14ac:dyDescent="0.15">
      <c r="C213" s="243"/>
      <c r="D213" s="244"/>
      <c r="E213" s="244"/>
      <c r="F213" s="244"/>
      <c r="G213" s="244"/>
      <c r="H213" s="244"/>
    </row>
    <row r="214" spans="3:8" x14ac:dyDescent="0.15">
      <c r="C214" s="243"/>
      <c r="D214" s="244"/>
      <c r="E214" s="244"/>
      <c r="F214" s="244"/>
      <c r="G214" s="244"/>
      <c r="H214" s="244"/>
    </row>
    <row r="215" spans="3:8" x14ac:dyDescent="0.15">
      <c r="C215" s="243"/>
      <c r="D215" s="244"/>
      <c r="E215" s="244"/>
      <c r="F215" s="244"/>
      <c r="G215" s="244"/>
      <c r="H215" s="244"/>
    </row>
  </sheetData>
  <sheetProtection selectLockedCells="1"/>
  <mergeCells count="610">
    <mergeCell ref="C214:D214"/>
    <mergeCell ref="E214:F214"/>
    <mergeCell ref="G214:H214"/>
    <mergeCell ref="C215:D215"/>
    <mergeCell ref="E215:F215"/>
    <mergeCell ref="G215:H215"/>
    <mergeCell ref="C212:D212"/>
    <mergeCell ref="E212:F212"/>
    <mergeCell ref="G212:H212"/>
    <mergeCell ref="C213:D213"/>
    <mergeCell ref="E213:F213"/>
    <mergeCell ref="G213:H213"/>
    <mergeCell ref="C210:D210"/>
    <mergeCell ref="E210:F210"/>
    <mergeCell ref="G210:H210"/>
    <mergeCell ref="C211:D211"/>
    <mergeCell ref="E211:F211"/>
    <mergeCell ref="G211:H211"/>
    <mergeCell ref="C208:D208"/>
    <mergeCell ref="E208:F208"/>
    <mergeCell ref="G208:H208"/>
    <mergeCell ref="C209:D209"/>
    <mergeCell ref="E209:F209"/>
    <mergeCell ref="G209:H209"/>
    <mergeCell ref="C206:D206"/>
    <mergeCell ref="E206:F206"/>
    <mergeCell ref="G206:H206"/>
    <mergeCell ref="C207:D207"/>
    <mergeCell ref="E207:F207"/>
    <mergeCell ref="G207:H207"/>
    <mergeCell ref="C204:D204"/>
    <mergeCell ref="E204:F204"/>
    <mergeCell ref="G204:H204"/>
    <mergeCell ref="C205:D205"/>
    <mergeCell ref="E205:F205"/>
    <mergeCell ref="G205:H205"/>
    <mergeCell ref="C202:D202"/>
    <mergeCell ref="E202:F202"/>
    <mergeCell ref="G202:H202"/>
    <mergeCell ref="C203:D203"/>
    <mergeCell ref="E203:F203"/>
    <mergeCell ref="G203:H203"/>
    <mergeCell ref="C200:D200"/>
    <mergeCell ref="E200:F200"/>
    <mergeCell ref="G200:H200"/>
    <mergeCell ref="C201:D201"/>
    <mergeCell ref="E201:F201"/>
    <mergeCell ref="G201:H201"/>
    <mergeCell ref="C198:D198"/>
    <mergeCell ref="E198:F198"/>
    <mergeCell ref="G198:H198"/>
    <mergeCell ref="C199:D199"/>
    <mergeCell ref="E199:F199"/>
    <mergeCell ref="G199:H199"/>
    <mergeCell ref="C196:D196"/>
    <mergeCell ref="E196:F196"/>
    <mergeCell ref="G196:H196"/>
    <mergeCell ref="C197:D197"/>
    <mergeCell ref="E197:F197"/>
    <mergeCell ref="G197:H197"/>
    <mergeCell ref="C194:D194"/>
    <mergeCell ref="E194:F194"/>
    <mergeCell ref="G194:H194"/>
    <mergeCell ref="C195:D195"/>
    <mergeCell ref="E195:F195"/>
    <mergeCell ref="G195:H195"/>
    <mergeCell ref="C192:D192"/>
    <mergeCell ref="E192:F192"/>
    <mergeCell ref="G192:H192"/>
    <mergeCell ref="C193:D193"/>
    <mergeCell ref="E193:F193"/>
    <mergeCell ref="G193:H193"/>
    <mergeCell ref="C190:D190"/>
    <mergeCell ref="E190:F190"/>
    <mergeCell ref="G190:H190"/>
    <mergeCell ref="C191:D191"/>
    <mergeCell ref="E191:F191"/>
    <mergeCell ref="G191:H191"/>
    <mergeCell ref="C188:D188"/>
    <mergeCell ref="E188:F188"/>
    <mergeCell ref="G188:H188"/>
    <mergeCell ref="C189:D189"/>
    <mergeCell ref="E189:F189"/>
    <mergeCell ref="G189:H189"/>
    <mergeCell ref="C186:D186"/>
    <mergeCell ref="E186:F186"/>
    <mergeCell ref="G186:H186"/>
    <mergeCell ref="C187:D187"/>
    <mergeCell ref="E187:F187"/>
    <mergeCell ref="G187:H187"/>
    <mergeCell ref="C184:D184"/>
    <mergeCell ref="E184:F184"/>
    <mergeCell ref="G184:H184"/>
    <mergeCell ref="C185:D185"/>
    <mergeCell ref="E185:F185"/>
    <mergeCell ref="G185:H185"/>
    <mergeCell ref="C182:D182"/>
    <mergeCell ref="E182:F182"/>
    <mergeCell ref="G182:H182"/>
    <mergeCell ref="C183:D183"/>
    <mergeCell ref="E183:F183"/>
    <mergeCell ref="G183:H183"/>
    <mergeCell ref="C180:D180"/>
    <mergeCell ref="E180:F180"/>
    <mergeCell ref="G180:H180"/>
    <mergeCell ref="C181:D181"/>
    <mergeCell ref="E181:F181"/>
    <mergeCell ref="G181:H181"/>
    <mergeCell ref="C178:D178"/>
    <mergeCell ref="E178:F178"/>
    <mergeCell ref="G178:H178"/>
    <mergeCell ref="C179:D179"/>
    <mergeCell ref="E179:F179"/>
    <mergeCell ref="G179:H179"/>
    <mergeCell ref="C176:D176"/>
    <mergeCell ref="E176:F176"/>
    <mergeCell ref="G176:H176"/>
    <mergeCell ref="C177:D177"/>
    <mergeCell ref="E177:F177"/>
    <mergeCell ref="G177:H177"/>
    <mergeCell ref="C174:D174"/>
    <mergeCell ref="E174:F174"/>
    <mergeCell ref="G174:H174"/>
    <mergeCell ref="C175:D175"/>
    <mergeCell ref="E175:F175"/>
    <mergeCell ref="G175:H175"/>
    <mergeCell ref="C172:D172"/>
    <mergeCell ref="E172:F172"/>
    <mergeCell ref="G172:H172"/>
    <mergeCell ref="C173:D173"/>
    <mergeCell ref="E173:F173"/>
    <mergeCell ref="G173:H173"/>
    <mergeCell ref="C170:D170"/>
    <mergeCell ref="E170:F170"/>
    <mergeCell ref="G170:H170"/>
    <mergeCell ref="C171:D171"/>
    <mergeCell ref="E171:F171"/>
    <mergeCell ref="G171:H171"/>
    <mergeCell ref="C168:D168"/>
    <mergeCell ref="E168:F168"/>
    <mergeCell ref="G168:H168"/>
    <mergeCell ref="C169:D169"/>
    <mergeCell ref="E169:F169"/>
    <mergeCell ref="G169:H169"/>
    <mergeCell ref="C166:D166"/>
    <mergeCell ref="E166:F166"/>
    <mergeCell ref="G166:H166"/>
    <mergeCell ref="C167:D167"/>
    <mergeCell ref="E167:F167"/>
    <mergeCell ref="G167:H167"/>
    <mergeCell ref="C164:D164"/>
    <mergeCell ref="E164:F164"/>
    <mergeCell ref="G164:H164"/>
    <mergeCell ref="C165:D165"/>
    <mergeCell ref="E165:F165"/>
    <mergeCell ref="G165:H165"/>
    <mergeCell ref="C162:D162"/>
    <mergeCell ref="E162:F162"/>
    <mergeCell ref="G162:H162"/>
    <mergeCell ref="C163:D163"/>
    <mergeCell ref="E163:F163"/>
    <mergeCell ref="G163:H163"/>
    <mergeCell ref="C160:D160"/>
    <mergeCell ref="E160:F160"/>
    <mergeCell ref="G160:H160"/>
    <mergeCell ref="C161:D161"/>
    <mergeCell ref="E161:F161"/>
    <mergeCell ref="G161:H161"/>
    <mergeCell ref="C158:D158"/>
    <mergeCell ref="E158:F158"/>
    <mergeCell ref="G158:H158"/>
    <mergeCell ref="C159:D159"/>
    <mergeCell ref="E159:F159"/>
    <mergeCell ref="G159:H159"/>
    <mergeCell ref="C156:D156"/>
    <mergeCell ref="E156:F156"/>
    <mergeCell ref="G156:H156"/>
    <mergeCell ref="C157:D157"/>
    <mergeCell ref="E157:F157"/>
    <mergeCell ref="G157:H157"/>
    <mergeCell ref="C154:D154"/>
    <mergeCell ref="E154:F154"/>
    <mergeCell ref="G154:H154"/>
    <mergeCell ref="C155:D155"/>
    <mergeCell ref="E155:F155"/>
    <mergeCell ref="G155:H155"/>
    <mergeCell ref="C152:D152"/>
    <mergeCell ref="E152:F152"/>
    <mergeCell ref="G152:H152"/>
    <mergeCell ref="C153:D153"/>
    <mergeCell ref="E153:F153"/>
    <mergeCell ref="G153:H153"/>
    <mergeCell ref="C150:D150"/>
    <mergeCell ref="E150:F150"/>
    <mergeCell ref="G150:H150"/>
    <mergeCell ref="C151:D151"/>
    <mergeCell ref="E151:F151"/>
    <mergeCell ref="G151:H151"/>
    <mergeCell ref="C148:D148"/>
    <mergeCell ref="E148:F148"/>
    <mergeCell ref="G148:H148"/>
    <mergeCell ref="C149:D149"/>
    <mergeCell ref="E149:F149"/>
    <mergeCell ref="G149:H149"/>
    <mergeCell ref="C146:D146"/>
    <mergeCell ref="E146:F146"/>
    <mergeCell ref="G146:H146"/>
    <mergeCell ref="C147:D147"/>
    <mergeCell ref="E147:F147"/>
    <mergeCell ref="G147:H147"/>
    <mergeCell ref="C144:D144"/>
    <mergeCell ref="E144:F144"/>
    <mergeCell ref="G144:H144"/>
    <mergeCell ref="C145:D145"/>
    <mergeCell ref="E145:F145"/>
    <mergeCell ref="G145:H145"/>
    <mergeCell ref="C142:D142"/>
    <mergeCell ref="E142:F142"/>
    <mergeCell ref="G142:H142"/>
    <mergeCell ref="C143:D143"/>
    <mergeCell ref="E143:F143"/>
    <mergeCell ref="G143:H143"/>
    <mergeCell ref="C140:D140"/>
    <mergeCell ref="E140:F140"/>
    <mergeCell ref="G140:H140"/>
    <mergeCell ref="C141:D141"/>
    <mergeCell ref="E141:F141"/>
    <mergeCell ref="G141:H141"/>
    <mergeCell ref="C138:D138"/>
    <mergeCell ref="E138:F138"/>
    <mergeCell ref="G138:H138"/>
    <mergeCell ref="C139:D139"/>
    <mergeCell ref="E139:F139"/>
    <mergeCell ref="G139:H139"/>
    <mergeCell ref="C136:D136"/>
    <mergeCell ref="E136:F136"/>
    <mergeCell ref="G136:H136"/>
    <mergeCell ref="C137:D137"/>
    <mergeCell ref="E137:F137"/>
    <mergeCell ref="G137:H137"/>
    <mergeCell ref="C134:D134"/>
    <mergeCell ref="E134:F134"/>
    <mergeCell ref="G134:H134"/>
    <mergeCell ref="C135:D135"/>
    <mergeCell ref="E135:F135"/>
    <mergeCell ref="G135:H135"/>
    <mergeCell ref="C132:D132"/>
    <mergeCell ref="E132:F132"/>
    <mergeCell ref="G132:H132"/>
    <mergeCell ref="C133:D133"/>
    <mergeCell ref="E133:F133"/>
    <mergeCell ref="G133:H133"/>
    <mergeCell ref="C130:D130"/>
    <mergeCell ref="E130:F130"/>
    <mergeCell ref="G130:H130"/>
    <mergeCell ref="C131:D131"/>
    <mergeCell ref="E131:F131"/>
    <mergeCell ref="G131:H131"/>
    <mergeCell ref="C128:D128"/>
    <mergeCell ref="E128:F128"/>
    <mergeCell ref="G128:H128"/>
    <mergeCell ref="C129:D129"/>
    <mergeCell ref="E129:F129"/>
    <mergeCell ref="G129:H129"/>
    <mergeCell ref="C126:D126"/>
    <mergeCell ref="E126:F126"/>
    <mergeCell ref="G126:H126"/>
    <mergeCell ref="C127:D127"/>
    <mergeCell ref="E127:F127"/>
    <mergeCell ref="G127:H127"/>
    <mergeCell ref="C124:D124"/>
    <mergeCell ref="E124:F124"/>
    <mergeCell ref="G124:H124"/>
    <mergeCell ref="C125:D125"/>
    <mergeCell ref="E125:F125"/>
    <mergeCell ref="G125:H125"/>
    <mergeCell ref="C122:D122"/>
    <mergeCell ref="E122:F122"/>
    <mergeCell ref="G122:H122"/>
    <mergeCell ref="C123:D123"/>
    <mergeCell ref="E123:F123"/>
    <mergeCell ref="G123:H123"/>
    <mergeCell ref="C120:D120"/>
    <mergeCell ref="E120:F120"/>
    <mergeCell ref="G120:H120"/>
    <mergeCell ref="C121:D121"/>
    <mergeCell ref="E121:F121"/>
    <mergeCell ref="G121:H121"/>
    <mergeCell ref="C118:D118"/>
    <mergeCell ref="E118:F118"/>
    <mergeCell ref="G118:H118"/>
    <mergeCell ref="C119:D119"/>
    <mergeCell ref="E119:F119"/>
    <mergeCell ref="G119:H119"/>
    <mergeCell ref="C116:D116"/>
    <mergeCell ref="E116:F116"/>
    <mergeCell ref="G116:H116"/>
    <mergeCell ref="C117:D117"/>
    <mergeCell ref="E117:F117"/>
    <mergeCell ref="G117:H117"/>
    <mergeCell ref="C114:D114"/>
    <mergeCell ref="E114:F114"/>
    <mergeCell ref="G114:H114"/>
    <mergeCell ref="C115:D115"/>
    <mergeCell ref="E115:F115"/>
    <mergeCell ref="G115:H115"/>
    <mergeCell ref="C112:D112"/>
    <mergeCell ref="E112:F112"/>
    <mergeCell ref="G112:H112"/>
    <mergeCell ref="C113:D113"/>
    <mergeCell ref="E113:F113"/>
    <mergeCell ref="G113:H113"/>
    <mergeCell ref="C110:D110"/>
    <mergeCell ref="E110:F110"/>
    <mergeCell ref="G110:H110"/>
    <mergeCell ref="C111:D111"/>
    <mergeCell ref="E111:F111"/>
    <mergeCell ref="G111:H111"/>
    <mergeCell ref="C108:D108"/>
    <mergeCell ref="E108:F108"/>
    <mergeCell ref="G108:H108"/>
    <mergeCell ref="C109:D109"/>
    <mergeCell ref="E109:F109"/>
    <mergeCell ref="G109:H109"/>
    <mergeCell ref="C106:D106"/>
    <mergeCell ref="E106:F106"/>
    <mergeCell ref="G106:H106"/>
    <mergeCell ref="C107:D107"/>
    <mergeCell ref="E107:F107"/>
    <mergeCell ref="G107:H107"/>
    <mergeCell ref="C104:D104"/>
    <mergeCell ref="E104:F104"/>
    <mergeCell ref="G104:H104"/>
    <mergeCell ref="C105:D105"/>
    <mergeCell ref="E105:F105"/>
    <mergeCell ref="G105:H105"/>
    <mergeCell ref="C102:D102"/>
    <mergeCell ref="E102:F102"/>
    <mergeCell ref="G102:H102"/>
    <mergeCell ref="C103:D103"/>
    <mergeCell ref="E103:F103"/>
    <mergeCell ref="G103:H103"/>
    <mergeCell ref="C100:D100"/>
    <mergeCell ref="E100:F100"/>
    <mergeCell ref="G100:H100"/>
    <mergeCell ref="C101:D101"/>
    <mergeCell ref="E101:F101"/>
    <mergeCell ref="G101:H101"/>
    <mergeCell ref="C98:D98"/>
    <mergeCell ref="E98:F98"/>
    <mergeCell ref="G98:H98"/>
    <mergeCell ref="C99:D99"/>
    <mergeCell ref="E99:F99"/>
    <mergeCell ref="G99:H99"/>
    <mergeCell ref="C96:D96"/>
    <mergeCell ref="E96:F96"/>
    <mergeCell ref="G96:H96"/>
    <mergeCell ref="C97:D97"/>
    <mergeCell ref="E97:F97"/>
    <mergeCell ref="G97:H97"/>
    <mergeCell ref="C94:D94"/>
    <mergeCell ref="E94:F94"/>
    <mergeCell ref="G94:H94"/>
    <mergeCell ref="C95:D95"/>
    <mergeCell ref="E95:F95"/>
    <mergeCell ref="G95:H95"/>
    <mergeCell ref="C92:D92"/>
    <mergeCell ref="E92:F92"/>
    <mergeCell ref="G92:H92"/>
    <mergeCell ref="C93:D93"/>
    <mergeCell ref="E93:F93"/>
    <mergeCell ref="G93:H93"/>
    <mergeCell ref="C90:D90"/>
    <mergeCell ref="E90:F90"/>
    <mergeCell ref="G90:H90"/>
    <mergeCell ref="C91:D91"/>
    <mergeCell ref="E91:F91"/>
    <mergeCell ref="G91:H91"/>
    <mergeCell ref="C88:D88"/>
    <mergeCell ref="E88:F88"/>
    <mergeCell ref="G88:H88"/>
    <mergeCell ref="C89:D89"/>
    <mergeCell ref="E89:F89"/>
    <mergeCell ref="G89:H89"/>
    <mergeCell ref="C86:D86"/>
    <mergeCell ref="E86:F86"/>
    <mergeCell ref="G86:H86"/>
    <mergeCell ref="C87:D87"/>
    <mergeCell ref="E87:F87"/>
    <mergeCell ref="G87:H87"/>
    <mergeCell ref="C84:D84"/>
    <mergeCell ref="E84:F84"/>
    <mergeCell ref="G84:H84"/>
    <mergeCell ref="C85:D85"/>
    <mergeCell ref="E85:F85"/>
    <mergeCell ref="G85:H85"/>
    <mergeCell ref="C82:D82"/>
    <mergeCell ref="E82:F82"/>
    <mergeCell ref="G82:H82"/>
    <mergeCell ref="C83:D83"/>
    <mergeCell ref="E83:F83"/>
    <mergeCell ref="G83:H83"/>
    <mergeCell ref="C80:D80"/>
    <mergeCell ref="E80:F80"/>
    <mergeCell ref="G80:H80"/>
    <mergeCell ref="C81:D81"/>
    <mergeCell ref="E81:F81"/>
    <mergeCell ref="G81:H81"/>
    <mergeCell ref="C78:D78"/>
    <mergeCell ref="E78:F78"/>
    <mergeCell ref="G78:H78"/>
    <mergeCell ref="C79:D79"/>
    <mergeCell ref="E79:F79"/>
    <mergeCell ref="G79:H79"/>
    <mergeCell ref="C76:D76"/>
    <mergeCell ref="E76:F76"/>
    <mergeCell ref="G76:H76"/>
    <mergeCell ref="C77:D77"/>
    <mergeCell ref="E77:F77"/>
    <mergeCell ref="G77:H77"/>
    <mergeCell ref="C74:D74"/>
    <mergeCell ref="E74:F74"/>
    <mergeCell ref="G74:H74"/>
    <mergeCell ref="C75:D75"/>
    <mergeCell ref="E75:F75"/>
    <mergeCell ref="G75:H75"/>
    <mergeCell ref="C72:D72"/>
    <mergeCell ref="E72:F72"/>
    <mergeCell ref="G72:H72"/>
    <mergeCell ref="C73:D73"/>
    <mergeCell ref="E73:F73"/>
    <mergeCell ref="G73:H73"/>
    <mergeCell ref="C70:D70"/>
    <mergeCell ref="E70:F70"/>
    <mergeCell ref="G70:H70"/>
    <mergeCell ref="C71:D71"/>
    <mergeCell ref="E71:F71"/>
    <mergeCell ref="G71:H71"/>
    <mergeCell ref="C68:D68"/>
    <mergeCell ref="E68:F68"/>
    <mergeCell ref="G68:H68"/>
    <mergeCell ref="C69:D69"/>
    <mergeCell ref="E69:F69"/>
    <mergeCell ref="G69:H69"/>
    <mergeCell ref="C66:D66"/>
    <mergeCell ref="E66:F66"/>
    <mergeCell ref="G66:H66"/>
    <mergeCell ref="C67:D67"/>
    <mergeCell ref="E67:F67"/>
    <mergeCell ref="G67:H67"/>
    <mergeCell ref="C64:D64"/>
    <mergeCell ref="E64:F64"/>
    <mergeCell ref="G64:H64"/>
    <mergeCell ref="C65:D65"/>
    <mergeCell ref="E65:F65"/>
    <mergeCell ref="G65:H65"/>
    <mergeCell ref="C62:D62"/>
    <mergeCell ref="E62:F62"/>
    <mergeCell ref="G62:H62"/>
    <mergeCell ref="C63:D63"/>
    <mergeCell ref="E63:F63"/>
    <mergeCell ref="G63:H63"/>
    <mergeCell ref="C60:D60"/>
    <mergeCell ref="E60:F60"/>
    <mergeCell ref="G60:H60"/>
    <mergeCell ref="C61:D61"/>
    <mergeCell ref="E61:F61"/>
    <mergeCell ref="G61:H61"/>
    <mergeCell ref="C58:D58"/>
    <mergeCell ref="E58:F58"/>
    <mergeCell ref="G58:H58"/>
    <mergeCell ref="C59:D59"/>
    <mergeCell ref="E59:F59"/>
    <mergeCell ref="G59:H59"/>
    <mergeCell ref="C56:D56"/>
    <mergeCell ref="E56:F56"/>
    <mergeCell ref="G56:H56"/>
    <mergeCell ref="C57:D57"/>
    <mergeCell ref="E57:F57"/>
    <mergeCell ref="G57:H57"/>
    <mergeCell ref="C54:D54"/>
    <mergeCell ref="E54:F54"/>
    <mergeCell ref="G54:H54"/>
    <mergeCell ref="C55:D55"/>
    <mergeCell ref="E55:F55"/>
    <mergeCell ref="G55:H55"/>
    <mergeCell ref="C52:D52"/>
    <mergeCell ref="E52:F52"/>
    <mergeCell ref="G52:H52"/>
    <mergeCell ref="C53:D53"/>
    <mergeCell ref="E53:F53"/>
    <mergeCell ref="G53:H53"/>
    <mergeCell ref="C50:D50"/>
    <mergeCell ref="E50:F50"/>
    <mergeCell ref="G50:H50"/>
    <mergeCell ref="C51:D51"/>
    <mergeCell ref="E51:F51"/>
    <mergeCell ref="G51:H51"/>
    <mergeCell ref="C48:D48"/>
    <mergeCell ref="E48:F48"/>
    <mergeCell ref="G48:H48"/>
    <mergeCell ref="C49:D49"/>
    <mergeCell ref="E49:F49"/>
    <mergeCell ref="G49:H49"/>
    <mergeCell ref="C46:D46"/>
    <mergeCell ref="E46:F46"/>
    <mergeCell ref="G46:H46"/>
    <mergeCell ref="C47:D47"/>
    <mergeCell ref="E47:F47"/>
    <mergeCell ref="G47:H47"/>
    <mergeCell ref="C44:D44"/>
    <mergeCell ref="E44:F44"/>
    <mergeCell ref="G44:H44"/>
    <mergeCell ref="C45:D45"/>
    <mergeCell ref="E45:F45"/>
    <mergeCell ref="G45:H45"/>
    <mergeCell ref="C42:D42"/>
    <mergeCell ref="E42:F42"/>
    <mergeCell ref="G42:H42"/>
    <mergeCell ref="C43:D43"/>
    <mergeCell ref="E43:F43"/>
    <mergeCell ref="G43:H43"/>
    <mergeCell ref="C40:D40"/>
    <mergeCell ref="E40:F40"/>
    <mergeCell ref="G40:H40"/>
    <mergeCell ref="C41:D41"/>
    <mergeCell ref="E41:F41"/>
    <mergeCell ref="G41:H41"/>
    <mergeCell ref="C38:D38"/>
    <mergeCell ref="E38:F38"/>
    <mergeCell ref="G38:H38"/>
    <mergeCell ref="C39:D39"/>
    <mergeCell ref="E39:F39"/>
    <mergeCell ref="G39:H39"/>
    <mergeCell ref="C36:D36"/>
    <mergeCell ref="E36:F36"/>
    <mergeCell ref="G36:H36"/>
    <mergeCell ref="C37:D37"/>
    <mergeCell ref="E37:F37"/>
    <mergeCell ref="G37:H37"/>
    <mergeCell ref="C34:D34"/>
    <mergeCell ref="E34:F34"/>
    <mergeCell ref="G34:H34"/>
    <mergeCell ref="C35:D35"/>
    <mergeCell ref="E35:F35"/>
    <mergeCell ref="G35:H35"/>
    <mergeCell ref="C32:D32"/>
    <mergeCell ref="E32:F32"/>
    <mergeCell ref="G32:H32"/>
    <mergeCell ref="C33:D33"/>
    <mergeCell ref="E33:F33"/>
    <mergeCell ref="G33:H33"/>
    <mergeCell ref="C30:D30"/>
    <mergeCell ref="E30:F30"/>
    <mergeCell ref="G30:H30"/>
    <mergeCell ref="C31:D31"/>
    <mergeCell ref="E31:F31"/>
    <mergeCell ref="G31:H31"/>
    <mergeCell ref="C28:D28"/>
    <mergeCell ref="E28:F28"/>
    <mergeCell ref="G28:H28"/>
    <mergeCell ref="C29:D29"/>
    <mergeCell ref="E29:F29"/>
    <mergeCell ref="G29:H29"/>
    <mergeCell ref="C26:D26"/>
    <mergeCell ref="E26:F26"/>
    <mergeCell ref="G26:H26"/>
    <mergeCell ref="C27:D27"/>
    <mergeCell ref="E27:F27"/>
    <mergeCell ref="G27:H27"/>
    <mergeCell ref="Y23:AJ23"/>
    <mergeCell ref="Y1:AJ1"/>
    <mergeCell ref="Y3:Z6"/>
    <mergeCell ref="AA3:AJ3"/>
    <mergeCell ref="AA4:AB5"/>
    <mergeCell ref="AC4:AD5"/>
    <mergeCell ref="AE4:AF5"/>
    <mergeCell ref="AI4:AJ5"/>
    <mergeCell ref="AG5:AH5"/>
    <mergeCell ref="Y7:Y12"/>
    <mergeCell ref="Y13:Y17"/>
    <mergeCell ref="Y18:Y22"/>
    <mergeCell ref="M1:X1"/>
    <mergeCell ref="M3:N6"/>
    <mergeCell ref="O3:X3"/>
    <mergeCell ref="O4:P5"/>
    <mergeCell ref="Q4:R5"/>
    <mergeCell ref="S4:T5"/>
    <mergeCell ref="W4:X5"/>
    <mergeCell ref="U5:V5"/>
    <mergeCell ref="M23:X23"/>
    <mergeCell ref="A7:A12"/>
    <mergeCell ref="A13:A17"/>
    <mergeCell ref="A18:A22"/>
    <mergeCell ref="A23:L23"/>
    <mergeCell ref="M7:M12"/>
    <mergeCell ref="M13:M17"/>
    <mergeCell ref="M18:M22"/>
    <mergeCell ref="C25:D25"/>
    <mergeCell ref="E25:F25"/>
    <mergeCell ref="G25:H25"/>
    <mergeCell ref="A24:L24"/>
    <mergeCell ref="A1:L1"/>
    <mergeCell ref="A3:B6"/>
    <mergeCell ref="C3:L3"/>
    <mergeCell ref="C4:D5"/>
    <mergeCell ref="E4:F5"/>
    <mergeCell ref="G4:H5"/>
    <mergeCell ref="K4:L5"/>
    <mergeCell ref="I5:J5"/>
  </mergeCells>
  <phoneticPr fontId="2"/>
  <conditionalFormatting sqref="C12:D12 C17:L22 K8:L12 E13:L16">
    <cfRule type="expression" dxfId="27" priority="32">
      <formula>C8=""</formula>
    </cfRule>
  </conditionalFormatting>
  <conditionalFormatting sqref="C8:D11">
    <cfRule type="expression" dxfId="26" priority="31">
      <formula>C8=""</formula>
    </cfRule>
  </conditionalFormatting>
  <conditionalFormatting sqref="C13:D16">
    <cfRule type="expression" dxfId="25" priority="30">
      <formula>C13=""</formula>
    </cfRule>
  </conditionalFormatting>
  <conditionalFormatting sqref="C3:L3 AA3:AJ3 O3:X3">
    <cfRule type="expression" dxfId="24" priority="36">
      <formula>#REF!=""</formula>
    </cfRule>
  </conditionalFormatting>
  <conditionalFormatting sqref="E12:J12">
    <cfRule type="expression" dxfId="23" priority="29">
      <formula>E12=""</formula>
    </cfRule>
  </conditionalFormatting>
  <conditionalFormatting sqref="E8:J11">
    <cfRule type="expression" dxfId="22" priority="28">
      <formula>E8=""</formula>
    </cfRule>
  </conditionalFormatting>
  <conditionalFormatting sqref="AA12:AJ12 AI8:AJ11 AC13:AJ16 AA17:AJ17">
    <cfRule type="expression" dxfId="21" priority="10">
      <formula>AA8=""</formula>
    </cfRule>
  </conditionalFormatting>
  <conditionalFormatting sqref="AA8:AH11">
    <cfRule type="expression" dxfId="20" priority="9">
      <formula>AA8=""</formula>
    </cfRule>
  </conditionalFormatting>
  <conditionalFormatting sqref="AA13:AB16">
    <cfRule type="expression" dxfId="19" priority="8">
      <formula>AA13=""</formula>
    </cfRule>
  </conditionalFormatting>
  <conditionalFormatting sqref="AA18:AF21">
    <cfRule type="expression" dxfId="18" priority="6">
      <formula>AA18=""</formula>
    </cfRule>
  </conditionalFormatting>
  <conditionalFormatting sqref="AA22:AJ22 AG18:AJ21">
    <cfRule type="expression" dxfId="17" priority="7">
      <formula>AA18=""</formula>
    </cfRule>
  </conditionalFormatting>
  <conditionalFormatting sqref="O12:P12 O17:X22 W8:X12 Q13:X16">
    <cfRule type="expression" dxfId="16" priority="5">
      <formula>O8=""</formula>
    </cfRule>
  </conditionalFormatting>
  <conditionalFormatting sqref="O8:P11">
    <cfRule type="expression" dxfId="15" priority="4">
      <formula>O8=""</formula>
    </cfRule>
  </conditionalFormatting>
  <conditionalFormatting sqref="O13:P16">
    <cfRule type="expression" dxfId="14" priority="3">
      <formula>O13=""</formula>
    </cfRule>
  </conditionalFormatting>
  <conditionalFormatting sqref="Q12:V12">
    <cfRule type="expression" dxfId="13" priority="2">
      <formula>Q12=""</formula>
    </cfRule>
  </conditionalFormatting>
  <conditionalFormatting sqref="Q8:V11">
    <cfRule type="expression" dxfId="12" priority="1">
      <formula>Q8=""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1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view="pageBreakPreview" zoomScale="115" zoomScaleNormal="100" zoomScaleSheetLayoutView="115" workbookViewId="0">
      <selection activeCell="A2" sqref="A2"/>
    </sheetView>
  </sheetViews>
  <sheetFormatPr defaultRowHeight="13.5" x14ac:dyDescent="0.15"/>
  <cols>
    <col min="1" max="1" width="8.75" style="1" customWidth="1"/>
    <col min="2" max="4" width="12.5" style="1" customWidth="1"/>
    <col min="5" max="5" width="16.25" style="1" customWidth="1"/>
    <col min="6" max="7" width="10" style="1" customWidth="1"/>
    <col min="8" max="16384" width="9" style="1"/>
  </cols>
  <sheetData>
    <row r="1" spans="1:7" ht="30" customHeight="1" x14ac:dyDescent="0.15">
      <c r="A1" s="214" t="s">
        <v>32</v>
      </c>
      <c r="B1" s="214"/>
      <c r="C1" s="214"/>
      <c r="D1" s="214"/>
      <c r="E1" s="214"/>
      <c r="F1" s="214"/>
      <c r="G1" s="214"/>
    </row>
    <row r="2" spans="1:7" x14ac:dyDescent="0.15">
      <c r="A2" s="7"/>
      <c r="B2" s="7"/>
      <c r="C2" s="7"/>
      <c r="D2" s="7"/>
      <c r="E2" s="7"/>
      <c r="F2" s="7"/>
      <c r="G2" s="7"/>
    </row>
    <row r="3" spans="1:7" ht="18.75" customHeight="1" x14ac:dyDescent="0.15">
      <c r="A3" s="279" t="s">
        <v>9</v>
      </c>
      <c r="B3" s="279" t="s">
        <v>0</v>
      </c>
      <c r="C3" s="279" t="s">
        <v>30</v>
      </c>
      <c r="D3" s="279" t="s">
        <v>18</v>
      </c>
      <c r="E3" s="279" t="s">
        <v>17</v>
      </c>
      <c r="F3" s="279" t="s">
        <v>33</v>
      </c>
      <c r="G3" s="279"/>
    </row>
    <row r="4" spans="1:7" ht="18.75" customHeight="1" x14ac:dyDescent="0.15">
      <c r="A4" s="279"/>
      <c r="B4" s="279"/>
      <c r="C4" s="279"/>
      <c r="D4" s="279"/>
      <c r="E4" s="279"/>
      <c r="F4" s="130" t="s">
        <v>30</v>
      </c>
      <c r="G4" s="130" t="s">
        <v>17</v>
      </c>
    </row>
    <row r="5" spans="1:7" ht="11.25" customHeight="1" x14ac:dyDescent="0.15">
      <c r="A5" s="2"/>
      <c r="B5" s="2"/>
      <c r="C5" s="128" t="s">
        <v>1</v>
      </c>
      <c r="D5" s="128" t="s">
        <v>19</v>
      </c>
      <c r="E5" s="128" t="s">
        <v>3</v>
      </c>
      <c r="F5" s="128" t="s">
        <v>36</v>
      </c>
      <c r="G5" s="128" t="s">
        <v>36</v>
      </c>
    </row>
    <row r="6" spans="1:7" ht="22.5" customHeight="1" x14ac:dyDescent="0.15">
      <c r="A6" s="280" t="s">
        <v>34</v>
      </c>
      <c r="B6" s="18">
        <v>30</v>
      </c>
      <c r="C6" s="25">
        <v>6044</v>
      </c>
      <c r="D6" s="25">
        <v>20634</v>
      </c>
      <c r="E6" s="25">
        <v>1293125479</v>
      </c>
      <c r="F6" s="26">
        <v>39.5</v>
      </c>
      <c r="G6" s="26">
        <v>45.8</v>
      </c>
    </row>
    <row r="7" spans="1:7" ht="22.5" customHeight="1" x14ac:dyDescent="0.15">
      <c r="A7" s="281"/>
      <c r="B7" s="23" t="s">
        <v>38</v>
      </c>
      <c r="C7" s="15">
        <v>5609</v>
      </c>
      <c r="D7" s="15">
        <v>18992</v>
      </c>
      <c r="E7" s="15">
        <v>1015510153</v>
      </c>
      <c r="F7" s="19">
        <v>39.200000000000003</v>
      </c>
      <c r="G7" s="19">
        <v>41.1</v>
      </c>
    </row>
    <row r="8" spans="1:7" ht="22.5" customHeight="1" x14ac:dyDescent="0.15">
      <c r="A8" s="281"/>
      <c r="B8" s="20" t="s">
        <v>109</v>
      </c>
      <c r="C8" s="15">
        <v>5872</v>
      </c>
      <c r="D8" s="15">
        <v>19647</v>
      </c>
      <c r="E8" s="15">
        <v>1038654746</v>
      </c>
      <c r="F8" s="19">
        <v>36.6</v>
      </c>
      <c r="G8" s="19">
        <v>43.4</v>
      </c>
    </row>
    <row r="9" spans="1:7" ht="22.5" customHeight="1" x14ac:dyDescent="0.15">
      <c r="A9" s="281"/>
      <c r="B9" s="20" t="s">
        <v>115</v>
      </c>
      <c r="C9" s="15">
        <v>6264</v>
      </c>
      <c r="D9" s="15">
        <v>20022</v>
      </c>
      <c r="E9" s="15">
        <v>1086157191</v>
      </c>
      <c r="F9" s="19">
        <v>38</v>
      </c>
      <c r="G9" s="19">
        <v>45.3</v>
      </c>
    </row>
    <row r="10" spans="1:7" ht="22.5" customHeight="1" x14ac:dyDescent="0.15">
      <c r="A10" s="281"/>
      <c r="B10" s="20" t="s">
        <v>123</v>
      </c>
      <c r="C10" s="15">
        <v>5959</v>
      </c>
      <c r="D10" s="15">
        <v>18449</v>
      </c>
      <c r="E10" s="15">
        <v>1163072037</v>
      </c>
      <c r="F10" s="19">
        <v>36.4</v>
      </c>
      <c r="G10" s="19">
        <v>44.5</v>
      </c>
    </row>
    <row r="11" spans="1:7" ht="22.5" customHeight="1" x14ac:dyDescent="0.15">
      <c r="A11" s="280" t="s">
        <v>4</v>
      </c>
      <c r="B11" s="23">
        <v>30</v>
      </c>
      <c r="C11" s="15">
        <v>52906</v>
      </c>
      <c r="D11" s="15">
        <v>206660</v>
      </c>
      <c r="E11" s="15">
        <v>7387761699</v>
      </c>
      <c r="F11" s="19">
        <v>62.1</v>
      </c>
      <c r="G11" s="19">
        <v>55.5</v>
      </c>
    </row>
    <row r="12" spans="1:7" ht="22.5" customHeight="1" x14ac:dyDescent="0.15">
      <c r="A12" s="281"/>
      <c r="B12" s="23" t="s">
        <v>113</v>
      </c>
      <c r="C12" s="15">
        <v>52836</v>
      </c>
      <c r="D12" s="15">
        <v>206412</v>
      </c>
      <c r="E12" s="15">
        <v>7556636835</v>
      </c>
      <c r="F12" s="19">
        <v>64.099999999999994</v>
      </c>
      <c r="G12" s="19">
        <v>56.2</v>
      </c>
    </row>
    <row r="13" spans="1:7" ht="22.5" customHeight="1" x14ac:dyDescent="0.15">
      <c r="A13" s="281"/>
      <c r="B13" s="23" t="s">
        <v>119</v>
      </c>
      <c r="C13" s="15">
        <v>53146</v>
      </c>
      <c r="D13" s="15">
        <v>207884</v>
      </c>
      <c r="E13" s="15">
        <v>8033616830</v>
      </c>
      <c r="F13" s="19">
        <v>68.099999999999994</v>
      </c>
      <c r="G13" s="19">
        <v>58.6</v>
      </c>
    </row>
    <row r="14" spans="1:7" ht="22.5" customHeight="1" x14ac:dyDescent="0.15">
      <c r="A14" s="281"/>
      <c r="B14" s="23" t="s">
        <v>120</v>
      </c>
      <c r="C14" s="15">
        <v>53360</v>
      </c>
      <c r="D14" s="15">
        <v>196257</v>
      </c>
      <c r="E14" s="15">
        <v>7862350355</v>
      </c>
      <c r="F14" s="19">
        <v>69.8</v>
      </c>
      <c r="G14" s="19">
        <v>59.8</v>
      </c>
    </row>
    <row r="15" spans="1:7" ht="22.5" customHeight="1" x14ac:dyDescent="0.15">
      <c r="A15" s="281"/>
      <c r="B15" s="23" t="s">
        <v>126</v>
      </c>
      <c r="C15" s="15">
        <v>52950</v>
      </c>
      <c r="D15" s="15">
        <v>193963</v>
      </c>
      <c r="E15" s="15">
        <v>8538888205</v>
      </c>
      <c r="F15" s="19">
        <v>69.099999999999994</v>
      </c>
      <c r="G15" s="19">
        <v>62.4</v>
      </c>
    </row>
    <row r="16" spans="1:7" ht="22.5" customHeight="1" x14ac:dyDescent="0.15">
      <c r="A16" s="280" t="s">
        <v>5</v>
      </c>
      <c r="B16" s="23">
        <v>30</v>
      </c>
      <c r="C16" s="15">
        <v>9803</v>
      </c>
      <c r="D16" s="15">
        <v>14712</v>
      </c>
      <c r="E16" s="15">
        <v>90467500</v>
      </c>
      <c r="F16" s="19">
        <v>19.7</v>
      </c>
      <c r="G16" s="19">
        <v>19.100000000000001</v>
      </c>
    </row>
    <row r="17" spans="1:7" ht="22.5" customHeight="1" x14ac:dyDescent="0.15">
      <c r="A17" s="281"/>
      <c r="B17" s="23" t="s">
        <v>113</v>
      </c>
      <c r="C17" s="15">
        <v>9626</v>
      </c>
      <c r="D17" s="15">
        <v>14410</v>
      </c>
      <c r="E17" s="15">
        <v>91457200</v>
      </c>
      <c r="F17" s="19">
        <v>19.600000000000001</v>
      </c>
      <c r="G17" s="19">
        <v>18.899999999999999</v>
      </c>
    </row>
    <row r="18" spans="1:7" ht="22.5" customHeight="1" x14ac:dyDescent="0.15">
      <c r="A18" s="281"/>
      <c r="B18" s="23" t="s">
        <v>119</v>
      </c>
      <c r="C18" s="15">
        <v>9549</v>
      </c>
      <c r="D18" s="15">
        <v>14063</v>
      </c>
      <c r="E18" s="15">
        <v>91842800</v>
      </c>
      <c r="F18" s="19">
        <v>19.2</v>
      </c>
      <c r="G18" s="19">
        <v>18.2</v>
      </c>
    </row>
    <row r="19" spans="1:7" ht="22.5" customHeight="1" x14ac:dyDescent="0.15">
      <c r="A19" s="281"/>
      <c r="B19" s="23" t="s">
        <v>120</v>
      </c>
      <c r="C19" s="15">
        <v>9236</v>
      </c>
      <c r="D19" s="15">
        <v>14142</v>
      </c>
      <c r="E19" s="15">
        <v>95657300</v>
      </c>
      <c r="F19" s="19">
        <v>18.5</v>
      </c>
      <c r="G19" s="19">
        <v>18.3</v>
      </c>
    </row>
    <row r="20" spans="1:7" ht="22.5" customHeight="1" x14ac:dyDescent="0.15">
      <c r="A20" s="281"/>
      <c r="B20" s="23" t="s">
        <v>126</v>
      </c>
      <c r="C20" s="15">
        <v>9206</v>
      </c>
      <c r="D20" s="15">
        <v>14105</v>
      </c>
      <c r="E20" s="15">
        <v>98456600</v>
      </c>
      <c r="F20" s="19">
        <v>18.399999999999999</v>
      </c>
      <c r="G20" s="19">
        <v>18.100000000000001</v>
      </c>
    </row>
    <row r="21" spans="1:7" ht="22.5" customHeight="1" x14ac:dyDescent="0.15">
      <c r="A21" s="282" t="s">
        <v>31</v>
      </c>
      <c r="B21" s="23">
        <v>30</v>
      </c>
      <c r="C21" s="15">
        <v>13903</v>
      </c>
      <c r="D21" s="15">
        <v>102454</v>
      </c>
      <c r="E21" s="15">
        <v>1933129044</v>
      </c>
      <c r="F21" s="19">
        <v>57.6</v>
      </c>
      <c r="G21" s="19">
        <v>60</v>
      </c>
    </row>
    <row r="22" spans="1:7" ht="22.5" customHeight="1" x14ac:dyDescent="0.15">
      <c r="A22" s="208"/>
      <c r="B22" s="23" t="s">
        <v>113</v>
      </c>
      <c r="C22" s="15">
        <v>13670</v>
      </c>
      <c r="D22" s="15">
        <v>100381</v>
      </c>
      <c r="E22" s="15">
        <v>1885294097</v>
      </c>
      <c r="F22" s="19">
        <v>53.7</v>
      </c>
      <c r="G22" s="19">
        <v>65</v>
      </c>
    </row>
    <row r="23" spans="1:7" ht="22.5" customHeight="1" x14ac:dyDescent="0.15">
      <c r="A23" s="208"/>
      <c r="B23" s="23" t="s">
        <v>119</v>
      </c>
      <c r="C23" s="15">
        <v>13527</v>
      </c>
      <c r="D23" s="15">
        <v>100434</v>
      </c>
      <c r="E23" s="15">
        <v>1894945142</v>
      </c>
      <c r="F23" s="19">
        <v>58.4</v>
      </c>
      <c r="G23" s="19">
        <v>65.5</v>
      </c>
    </row>
    <row r="24" spans="1:7" ht="22.5" customHeight="1" x14ac:dyDescent="0.15">
      <c r="A24" s="208"/>
      <c r="B24" s="23" t="s">
        <v>120</v>
      </c>
      <c r="C24" s="15">
        <v>13455</v>
      </c>
      <c r="D24" s="15">
        <v>92879</v>
      </c>
      <c r="E24" s="15">
        <v>1852228129</v>
      </c>
      <c r="F24" s="19">
        <v>58</v>
      </c>
      <c r="G24" s="19">
        <v>62.8</v>
      </c>
    </row>
    <row r="25" spans="1:7" ht="22.5" customHeight="1" x14ac:dyDescent="0.15">
      <c r="A25" s="208"/>
      <c r="B25" s="23" t="s">
        <v>126</v>
      </c>
      <c r="C25" s="15">
        <v>12565</v>
      </c>
      <c r="D25" s="15">
        <v>84590</v>
      </c>
      <c r="E25" s="15">
        <v>1664396633</v>
      </c>
      <c r="F25" s="19">
        <v>55.5</v>
      </c>
      <c r="G25" s="19">
        <v>61</v>
      </c>
    </row>
    <row r="26" spans="1:7" ht="22.5" customHeight="1" x14ac:dyDescent="0.15">
      <c r="A26" s="278" t="s">
        <v>8</v>
      </c>
      <c r="B26" s="23">
        <v>30</v>
      </c>
      <c r="C26" s="14">
        <v>82656</v>
      </c>
      <c r="D26" s="14">
        <v>344460</v>
      </c>
      <c r="E26" s="14">
        <v>10704483722</v>
      </c>
      <c r="F26" s="19">
        <v>48.4</v>
      </c>
      <c r="G26" s="19">
        <v>54</v>
      </c>
    </row>
    <row r="27" spans="1:7" ht="22.5" customHeight="1" x14ac:dyDescent="0.15">
      <c r="A27" s="232"/>
      <c r="B27" s="23" t="s">
        <v>113</v>
      </c>
      <c r="C27" s="14">
        <v>81741</v>
      </c>
      <c r="D27" s="14">
        <v>340195</v>
      </c>
      <c r="E27" s="14">
        <v>10548898285</v>
      </c>
      <c r="F27" s="19">
        <v>47.5</v>
      </c>
      <c r="G27" s="19">
        <v>53.3</v>
      </c>
    </row>
    <row r="28" spans="1:7" ht="22.5" customHeight="1" x14ac:dyDescent="0.15">
      <c r="A28" s="232"/>
      <c r="B28" s="23" t="s">
        <v>119</v>
      </c>
      <c r="C28" s="14">
        <v>82094</v>
      </c>
      <c r="D28" s="14">
        <v>342028</v>
      </c>
      <c r="E28" s="14">
        <v>11059059518</v>
      </c>
      <c r="F28" s="19">
        <v>47.4</v>
      </c>
      <c r="G28" s="19">
        <v>54</v>
      </c>
    </row>
    <row r="29" spans="1:7" ht="22.5" customHeight="1" x14ac:dyDescent="0.15">
      <c r="A29" s="232"/>
      <c r="B29" s="23" t="s">
        <v>120</v>
      </c>
      <c r="C29" s="14">
        <v>82315</v>
      </c>
      <c r="D29" s="14">
        <v>323300</v>
      </c>
      <c r="E29" s="14">
        <v>10896392975</v>
      </c>
      <c r="F29" s="19">
        <v>49.6</v>
      </c>
      <c r="G29" s="19">
        <v>57.3</v>
      </c>
    </row>
    <row r="30" spans="1:7" ht="22.5" customHeight="1" x14ac:dyDescent="0.15">
      <c r="A30" s="233"/>
      <c r="B30" s="23" t="s">
        <v>126</v>
      </c>
      <c r="C30" s="14">
        <v>80680</v>
      </c>
      <c r="D30" s="14">
        <v>311107</v>
      </c>
      <c r="E30" s="14">
        <v>11464813475</v>
      </c>
      <c r="F30" s="19">
        <v>48.7</v>
      </c>
      <c r="G30" s="19">
        <v>58.6</v>
      </c>
    </row>
  </sheetData>
  <sheetProtection selectLockedCells="1"/>
  <mergeCells count="12">
    <mergeCell ref="A26:A30"/>
    <mergeCell ref="A3:A4"/>
    <mergeCell ref="B3:B4"/>
    <mergeCell ref="C3:C4"/>
    <mergeCell ref="A1:G1"/>
    <mergeCell ref="A6:A10"/>
    <mergeCell ref="A11:A15"/>
    <mergeCell ref="A16:A20"/>
    <mergeCell ref="A21:A25"/>
    <mergeCell ref="D3:D4"/>
    <mergeCell ref="E3:E4"/>
    <mergeCell ref="F3:G3"/>
  </mergeCells>
  <phoneticPr fontId="2"/>
  <conditionalFormatting sqref="B10:G10">
    <cfRule type="expression" dxfId="11" priority="10">
      <formula>B10=""</formula>
    </cfRule>
  </conditionalFormatting>
  <conditionalFormatting sqref="C6:G25">
    <cfRule type="expression" dxfId="10" priority="8">
      <formula>C6=""</formula>
    </cfRule>
  </conditionalFormatting>
  <conditionalFormatting sqref="F26:G30">
    <cfRule type="expression" dxfId="9" priority="9">
      <formula>F26=""</formula>
    </cfRule>
  </conditionalFormatting>
  <conditionalFormatting sqref="C9:G9">
    <cfRule type="expression" dxfId="8" priority="7">
      <formula>C9=""</formula>
    </cfRule>
  </conditionalFormatting>
  <conditionalFormatting sqref="B9:G9">
    <cfRule type="expression" dxfId="7" priority="6">
      <formula>B9=""</formula>
    </cfRule>
  </conditionalFormatting>
  <conditionalFormatting sqref="C8:G8">
    <cfRule type="expression" dxfId="6" priority="5">
      <formula>C8=""</formula>
    </cfRule>
  </conditionalFormatting>
  <conditionalFormatting sqref="B9:G9">
    <cfRule type="expression" dxfId="5" priority="4">
      <formula>B9=""</formula>
    </cfRule>
  </conditionalFormatting>
  <conditionalFormatting sqref="C8:G8">
    <cfRule type="expression" dxfId="4" priority="3">
      <formula>C8=""</formula>
    </cfRule>
  </conditionalFormatting>
  <conditionalFormatting sqref="B8:G8">
    <cfRule type="expression" dxfId="3" priority="2">
      <formula>B8=""</formula>
    </cfRule>
  </conditionalFormatting>
  <conditionalFormatting sqref="C7:G7">
    <cfRule type="expression" dxfId="2" priority="1">
      <formula>C7=""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showGridLines="0" view="pageBreakPreview" zoomScale="115" zoomScaleNormal="100" zoomScaleSheetLayoutView="115" workbookViewId="0">
      <selection activeCell="M2" sqref="M2"/>
    </sheetView>
  </sheetViews>
  <sheetFormatPr defaultRowHeight="13.5" x14ac:dyDescent="0.15"/>
  <cols>
    <col min="1" max="1" width="9.75" style="1" customWidth="1"/>
    <col min="2" max="10" width="9" style="1"/>
    <col min="11" max="11" width="11.125" style="1" bestFit="1" customWidth="1"/>
    <col min="12" max="15" width="11.25" style="1" customWidth="1"/>
    <col min="16" max="16384" width="9" style="1"/>
  </cols>
  <sheetData>
    <row r="1" spans="1:15" ht="30" customHeight="1" x14ac:dyDescent="0.15">
      <c r="A1" s="283" t="s">
        <v>35</v>
      </c>
      <c r="B1" s="283"/>
      <c r="C1" s="283"/>
      <c r="D1" s="283"/>
      <c r="E1" s="283"/>
      <c r="F1" s="283"/>
      <c r="G1" s="283"/>
      <c r="H1" s="283"/>
      <c r="I1" s="283"/>
      <c r="K1" s="8"/>
      <c r="L1" s="21" t="s">
        <v>21</v>
      </c>
      <c r="M1" s="21" t="s">
        <v>4</v>
      </c>
      <c r="N1" s="21" t="s">
        <v>5</v>
      </c>
      <c r="O1" s="21" t="s">
        <v>24</v>
      </c>
    </row>
    <row r="2" spans="1:15" x14ac:dyDescent="0.15">
      <c r="K2" s="16">
        <f>'44'!B6</f>
        <v>30</v>
      </c>
      <c r="L2" s="17">
        <f>'44'!F6</f>
        <v>39.5</v>
      </c>
      <c r="M2" s="17">
        <f>'44'!F11</f>
        <v>62.1</v>
      </c>
      <c r="N2" s="17">
        <f>'44'!F16</f>
        <v>19.7</v>
      </c>
      <c r="O2" s="17">
        <f>'44'!F21</f>
        <v>57.6</v>
      </c>
    </row>
    <row r="3" spans="1:15" x14ac:dyDescent="0.15">
      <c r="K3" s="16" t="str">
        <f>'44'!B7</f>
        <v>令和元年度</v>
      </c>
      <c r="L3" s="17">
        <f>'44'!F7</f>
        <v>39.200000000000003</v>
      </c>
      <c r="M3" s="17">
        <f>'44'!F12</f>
        <v>64.099999999999994</v>
      </c>
      <c r="N3" s="17">
        <f>'44'!F17</f>
        <v>19.600000000000001</v>
      </c>
      <c r="O3" s="17">
        <f>'44'!F22</f>
        <v>53.7</v>
      </c>
    </row>
    <row r="4" spans="1:15" x14ac:dyDescent="0.15">
      <c r="K4" s="16" t="str">
        <f>'44'!B8</f>
        <v>令和２年度</v>
      </c>
      <c r="L4" s="17">
        <f>'44'!F8</f>
        <v>36.6</v>
      </c>
      <c r="M4" s="17">
        <f>'44'!F13</f>
        <v>68.099999999999994</v>
      </c>
      <c r="N4" s="17">
        <f>'44'!F18</f>
        <v>19.2</v>
      </c>
      <c r="O4" s="17">
        <f>'44'!F23</f>
        <v>58.4</v>
      </c>
    </row>
    <row r="5" spans="1:15" x14ac:dyDescent="0.15">
      <c r="K5" s="16" t="str">
        <f>'44'!B9</f>
        <v>令和３年度</v>
      </c>
      <c r="L5" s="17">
        <f>'44'!F9</f>
        <v>38</v>
      </c>
      <c r="M5" s="17">
        <f>'44'!F14</f>
        <v>69.8</v>
      </c>
      <c r="N5" s="17">
        <f>'44'!F19</f>
        <v>18.5</v>
      </c>
      <c r="O5" s="17">
        <f>'44'!F24</f>
        <v>58</v>
      </c>
    </row>
    <row r="6" spans="1:15" x14ac:dyDescent="0.15">
      <c r="K6" s="16" t="str">
        <f>'44'!B10</f>
        <v>令和４年度</v>
      </c>
      <c r="L6" s="17">
        <f>'44'!F10</f>
        <v>36.4</v>
      </c>
      <c r="M6" s="17">
        <f>'44'!F15</f>
        <v>69.099999999999994</v>
      </c>
      <c r="N6" s="17">
        <f>'44'!F20</f>
        <v>18.399999999999999</v>
      </c>
      <c r="O6" s="17">
        <f>'44'!F25</f>
        <v>55.5</v>
      </c>
    </row>
    <row r="8" spans="1:15" x14ac:dyDescent="0.15">
      <c r="F8" s="1">
        <v>21548</v>
      </c>
    </row>
  </sheetData>
  <sheetProtection selectLockedCells="1"/>
  <mergeCells count="1">
    <mergeCell ref="A1:I1"/>
  </mergeCells>
  <phoneticPr fontId="2"/>
  <pageMargins left="0.94488188976377963" right="0.70866141732283472" top="0.74803149606299213" bottom="0.74803149606299213" header="0.31496062992125984" footer="0.11811023622047245"/>
  <pageSetup paperSize="9" firstPageNumber="45" orientation="portrait" useFirstPageNumber="1" r:id="rId1"/>
  <headerFooter>
    <oddFooter xml:space="preserve">&amp;C&amp;"ＭＳ 明朝,標準"&amp;P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2"/>
  <sheetViews>
    <sheetView showGridLines="0" view="pageBreakPreview" zoomScale="115" zoomScaleNormal="100" zoomScaleSheetLayoutView="115" workbookViewId="0">
      <selection sqref="A1:K1"/>
    </sheetView>
  </sheetViews>
  <sheetFormatPr defaultRowHeight="13.5" x14ac:dyDescent="0.15"/>
  <cols>
    <col min="1" max="1" width="3.75" style="1" customWidth="1"/>
    <col min="2" max="3" width="10" style="1" customWidth="1"/>
    <col min="4" max="4" width="6.25" style="1" customWidth="1"/>
    <col min="5" max="5" width="10" style="1" customWidth="1"/>
    <col min="6" max="6" width="6.25" style="1" customWidth="1"/>
    <col min="7" max="7" width="10" style="1" customWidth="1"/>
    <col min="8" max="8" width="6.25" style="1" customWidth="1"/>
    <col min="9" max="9" width="10" style="1" customWidth="1"/>
    <col min="10" max="10" width="6.25" style="1" customWidth="1"/>
    <col min="11" max="11" width="10" style="1" customWidth="1"/>
    <col min="12" max="13" width="5" style="1" customWidth="1"/>
    <col min="14" max="20" width="11.25" style="1" customWidth="1"/>
    <col min="21" max="21" width="10.5" style="1" customWidth="1"/>
    <col min="22" max="16384" width="9" style="1"/>
  </cols>
  <sheetData>
    <row r="1" spans="1:21" ht="17.25" x14ac:dyDescent="0.15">
      <c r="A1" s="284" t="s">
        <v>127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2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21" ht="18.75" customHeight="1" x14ac:dyDescent="0.15">
      <c r="A3" s="279" t="s">
        <v>90</v>
      </c>
      <c r="B3" s="279"/>
      <c r="C3" s="285" t="s">
        <v>62</v>
      </c>
      <c r="D3" s="279" t="s">
        <v>61</v>
      </c>
      <c r="E3" s="279"/>
      <c r="F3" s="279" t="s">
        <v>89</v>
      </c>
      <c r="G3" s="279"/>
      <c r="H3" s="279" t="s">
        <v>88</v>
      </c>
      <c r="I3" s="279"/>
      <c r="J3" s="279" t="s">
        <v>87</v>
      </c>
      <c r="K3" s="279"/>
    </row>
    <row r="4" spans="1:21" ht="18.75" customHeight="1" x14ac:dyDescent="0.15">
      <c r="A4" s="279"/>
      <c r="B4" s="279"/>
      <c r="C4" s="286"/>
      <c r="D4" s="129" t="s">
        <v>18</v>
      </c>
      <c r="E4" s="130" t="s">
        <v>14</v>
      </c>
      <c r="F4" s="129" t="s">
        <v>18</v>
      </c>
      <c r="G4" s="130" t="s">
        <v>14</v>
      </c>
      <c r="H4" s="129" t="s">
        <v>18</v>
      </c>
      <c r="I4" s="130" t="s">
        <v>14</v>
      </c>
      <c r="J4" s="129" t="s">
        <v>18</v>
      </c>
      <c r="K4" s="130" t="s">
        <v>14</v>
      </c>
    </row>
    <row r="5" spans="1:21" ht="11.25" customHeight="1" x14ac:dyDescent="0.15">
      <c r="A5" s="38"/>
      <c r="B5" s="42"/>
      <c r="C5" s="132" t="s">
        <v>57</v>
      </c>
      <c r="D5" s="132" t="s">
        <v>19</v>
      </c>
      <c r="E5" s="132" t="s">
        <v>3</v>
      </c>
      <c r="F5" s="132" t="s">
        <v>19</v>
      </c>
      <c r="G5" s="132" t="s">
        <v>3</v>
      </c>
      <c r="H5" s="132" t="s">
        <v>19</v>
      </c>
      <c r="I5" s="132" t="s">
        <v>3</v>
      </c>
      <c r="J5" s="132" t="s">
        <v>19</v>
      </c>
      <c r="K5" s="132" t="s">
        <v>3</v>
      </c>
    </row>
    <row r="6" spans="1:21" ht="30" customHeight="1" x14ac:dyDescent="0.15">
      <c r="A6" s="241" t="s">
        <v>86</v>
      </c>
      <c r="B6" s="242"/>
      <c r="C6" s="25">
        <v>25000</v>
      </c>
      <c r="D6" s="75" t="s">
        <v>85</v>
      </c>
      <c r="E6" s="25">
        <v>50534499</v>
      </c>
      <c r="F6" s="75" t="s">
        <v>85</v>
      </c>
      <c r="G6" s="25">
        <v>50534499</v>
      </c>
      <c r="H6" s="25">
        <v>0</v>
      </c>
      <c r="I6" s="25">
        <v>0</v>
      </c>
      <c r="J6" s="25">
        <v>0</v>
      </c>
      <c r="K6" s="25">
        <v>0</v>
      </c>
    </row>
    <row r="7" spans="1:21" ht="33.75" customHeight="1" x14ac:dyDescent="0.15">
      <c r="A7" s="218" t="s">
        <v>84</v>
      </c>
      <c r="B7" s="126" t="s">
        <v>83</v>
      </c>
      <c r="C7" s="15">
        <v>6600</v>
      </c>
      <c r="D7" s="15">
        <f>E7/300</f>
        <v>22342</v>
      </c>
      <c r="E7" s="15">
        <v>6702600</v>
      </c>
      <c r="F7" s="15">
        <f>G7/300</f>
        <v>22342</v>
      </c>
      <c r="G7" s="15">
        <v>6702600</v>
      </c>
      <c r="H7" s="15">
        <v>0</v>
      </c>
      <c r="I7" s="15">
        <v>0</v>
      </c>
      <c r="J7" s="15">
        <v>0</v>
      </c>
      <c r="K7" s="15">
        <v>0</v>
      </c>
    </row>
    <row r="8" spans="1:21" ht="33.75" customHeight="1" x14ac:dyDescent="0.15">
      <c r="A8" s="219"/>
      <c r="B8" s="126" t="s">
        <v>82</v>
      </c>
      <c r="C8" s="15">
        <v>1679</v>
      </c>
      <c r="D8" s="15">
        <f>E8/100</f>
        <v>24786.5</v>
      </c>
      <c r="E8" s="15">
        <v>2478650</v>
      </c>
      <c r="F8" s="15">
        <f>G8/100</f>
        <v>24786.5</v>
      </c>
      <c r="G8" s="15">
        <v>2478650</v>
      </c>
      <c r="H8" s="15">
        <v>0</v>
      </c>
      <c r="I8" s="15">
        <v>0</v>
      </c>
      <c r="J8" s="15">
        <v>0</v>
      </c>
      <c r="K8" s="15">
        <v>0</v>
      </c>
    </row>
    <row r="9" spans="1:21" ht="33.75" customHeight="1" x14ac:dyDescent="0.15">
      <c r="A9" s="220"/>
      <c r="B9" s="126" t="s">
        <v>81</v>
      </c>
      <c r="C9" s="15">
        <v>1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</row>
    <row r="10" spans="1:21" ht="37.5" customHeight="1" x14ac:dyDescent="0.15"/>
    <row r="11" spans="1:21" ht="17.25" x14ac:dyDescent="0.15">
      <c r="A11" s="284" t="s">
        <v>128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</row>
    <row r="13" spans="1:21" ht="30" customHeight="1" x14ac:dyDescent="0.15">
      <c r="A13" s="313" t="s">
        <v>2</v>
      </c>
      <c r="B13" s="314"/>
      <c r="C13" s="315"/>
      <c r="D13" s="279" t="s">
        <v>80</v>
      </c>
      <c r="E13" s="279"/>
      <c r="F13" s="279" t="s">
        <v>79</v>
      </c>
      <c r="G13" s="279"/>
      <c r="H13" s="279" t="s">
        <v>78</v>
      </c>
      <c r="I13" s="279"/>
      <c r="J13" s="279" t="s">
        <v>77</v>
      </c>
      <c r="K13" s="279"/>
      <c r="M13" s="135"/>
      <c r="N13" s="133"/>
      <c r="O13" s="344"/>
      <c r="P13" s="345"/>
      <c r="Q13" s="345"/>
      <c r="R13" s="345"/>
      <c r="S13" s="344"/>
      <c r="T13" s="134"/>
      <c r="U13" s="133"/>
    </row>
    <row r="14" spans="1:21" ht="11.25" customHeight="1" x14ac:dyDescent="0.15">
      <c r="A14" s="38"/>
      <c r="B14" s="65"/>
      <c r="C14" s="42"/>
      <c r="D14" s="311" t="s">
        <v>76</v>
      </c>
      <c r="E14" s="311"/>
      <c r="F14" s="311" t="s">
        <v>3</v>
      </c>
      <c r="G14" s="311"/>
      <c r="H14" s="311"/>
      <c r="I14" s="311"/>
      <c r="J14" s="311" t="s">
        <v>3</v>
      </c>
      <c r="K14" s="311"/>
      <c r="M14" s="346"/>
      <c r="N14" s="347"/>
      <c r="O14" s="348"/>
      <c r="P14" s="348"/>
      <c r="Q14" s="348"/>
      <c r="R14" s="348"/>
      <c r="S14" s="348"/>
      <c r="T14" s="348"/>
      <c r="U14" s="348"/>
    </row>
    <row r="15" spans="1:21" ht="15" customHeight="1" x14ac:dyDescent="0.15">
      <c r="A15" s="292" t="s">
        <v>75</v>
      </c>
      <c r="B15" s="293"/>
      <c r="C15" s="294"/>
      <c r="D15" s="298">
        <v>89234</v>
      </c>
      <c r="E15" s="299"/>
      <c r="F15" s="303" t="s">
        <v>111</v>
      </c>
      <c r="G15" s="304"/>
      <c r="H15" s="307">
        <v>3000</v>
      </c>
      <c r="I15" s="308"/>
      <c r="J15" s="287">
        <v>270083250</v>
      </c>
      <c r="K15" s="288"/>
      <c r="M15" s="346"/>
      <c r="N15" s="347"/>
      <c r="O15" s="349"/>
      <c r="P15" s="349"/>
      <c r="Q15" s="350"/>
      <c r="R15" s="349"/>
      <c r="S15" s="349"/>
      <c r="T15" s="349"/>
      <c r="U15" s="351"/>
    </row>
    <row r="16" spans="1:21" ht="15" customHeight="1" x14ac:dyDescent="0.15">
      <c r="A16" s="292"/>
      <c r="B16" s="293"/>
      <c r="C16" s="294"/>
      <c r="D16" s="300"/>
      <c r="E16" s="299"/>
      <c r="F16" s="303"/>
      <c r="G16" s="304"/>
      <c r="H16" s="307"/>
      <c r="I16" s="308"/>
      <c r="J16" s="289"/>
      <c r="K16" s="288"/>
      <c r="M16" s="346"/>
      <c r="N16" s="352"/>
      <c r="O16" s="351"/>
      <c r="P16" s="351"/>
      <c r="Q16" s="353"/>
      <c r="R16" s="351"/>
      <c r="S16" s="351"/>
      <c r="T16" s="351"/>
      <c r="U16" s="351"/>
    </row>
    <row r="17" spans="1:21" ht="15" customHeight="1" x14ac:dyDescent="0.15">
      <c r="A17" s="295"/>
      <c r="B17" s="296"/>
      <c r="C17" s="297"/>
      <c r="D17" s="301"/>
      <c r="E17" s="302"/>
      <c r="F17" s="305"/>
      <c r="G17" s="306"/>
      <c r="H17" s="309"/>
      <c r="I17" s="310"/>
      <c r="J17" s="290"/>
      <c r="K17" s="291"/>
      <c r="M17" s="346"/>
      <c r="N17" s="352"/>
      <c r="O17" s="349"/>
      <c r="P17" s="349"/>
      <c r="Q17" s="350"/>
      <c r="R17" s="349"/>
      <c r="S17" s="351"/>
      <c r="T17" s="351"/>
      <c r="U17" s="351"/>
    </row>
    <row r="18" spans="1:21" ht="15" customHeight="1" x14ac:dyDescent="0.15">
      <c r="A18" s="323" t="s">
        <v>74</v>
      </c>
      <c r="B18" s="324"/>
      <c r="C18" s="325"/>
      <c r="D18" s="316" t="s">
        <v>39</v>
      </c>
      <c r="E18" s="317"/>
      <c r="F18" s="318">
        <f>P27+Q27</f>
        <v>0</v>
      </c>
      <c r="G18" s="319"/>
      <c r="H18" s="316" t="s">
        <v>73</v>
      </c>
      <c r="I18" s="317"/>
      <c r="J18" s="318">
        <v>9281378</v>
      </c>
      <c r="K18" s="319"/>
      <c r="M18" s="346"/>
      <c r="N18" s="352"/>
      <c r="O18" s="349"/>
      <c r="P18" s="349"/>
      <c r="Q18" s="354"/>
      <c r="R18" s="349"/>
      <c r="S18" s="349"/>
      <c r="T18" s="349"/>
      <c r="U18" s="351"/>
    </row>
    <row r="19" spans="1:21" ht="15" customHeight="1" x14ac:dyDescent="0.15">
      <c r="A19" s="292"/>
      <c r="B19" s="293"/>
      <c r="C19" s="294"/>
      <c r="D19" s="303"/>
      <c r="E19" s="304"/>
      <c r="F19" s="289"/>
      <c r="G19" s="288"/>
      <c r="H19" s="303"/>
      <c r="I19" s="304"/>
      <c r="J19" s="289"/>
      <c r="K19" s="288"/>
      <c r="M19" s="346"/>
      <c r="N19" s="352"/>
      <c r="O19" s="351"/>
      <c r="P19" s="351"/>
      <c r="Q19" s="354"/>
      <c r="R19" s="351"/>
      <c r="S19" s="351"/>
      <c r="T19" s="351"/>
      <c r="U19" s="351"/>
    </row>
    <row r="20" spans="1:21" ht="15" customHeight="1" x14ac:dyDescent="0.15">
      <c r="A20" s="295"/>
      <c r="B20" s="296"/>
      <c r="C20" s="297"/>
      <c r="D20" s="305"/>
      <c r="E20" s="306"/>
      <c r="F20" s="290"/>
      <c r="G20" s="291"/>
      <c r="H20" s="305"/>
      <c r="I20" s="306"/>
      <c r="J20" s="290"/>
      <c r="K20" s="291"/>
      <c r="M20" s="346"/>
      <c r="N20" s="352"/>
      <c r="O20" s="351"/>
      <c r="P20" s="349"/>
      <c r="Q20" s="354"/>
      <c r="R20" s="349"/>
      <c r="S20" s="351"/>
      <c r="T20" s="351"/>
      <c r="U20" s="351"/>
    </row>
    <row r="21" spans="1:21" ht="15" customHeight="1" x14ac:dyDescent="0.15">
      <c r="A21" s="239" t="s">
        <v>72</v>
      </c>
      <c r="B21" s="320"/>
      <c r="C21" s="240"/>
      <c r="D21" s="316" t="s">
        <v>39</v>
      </c>
      <c r="E21" s="317"/>
      <c r="F21" s="318">
        <f>R27</f>
        <v>0</v>
      </c>
      <c r="G21" s="319"/>
      <c r="H21" s="316" t="s">
        <v>71</v>
      </c>
      <c r="I21" s="317"/>
      <c r="J21" s="318">
        <v>15565</v>
      </c>
      <c r="K21" s="319"/>
      <c r="M21" s="346"/>
      <c r="N21" s="352"/>
      <c r="O21" s="351"/>
      <c r="P21" s="349"/>
      <c r="Q21" s="350"/>
      <c r="R21" s="349"/>
      <c r="S21" s="349"/>
      <c r="T21" s="349"/>
      <c r="U21" s="351"/>
    </row>
    <row r="22" spans="1:21" ht="15" customHeight="1" x14ac:dyDescent="0.15">
      <c r="A22" s="246"/>
      <c r="B22" s="321"/>
      <c r="C22" s="247"/>
      <c r="D22" s="303"/>
      <c r="E22" s="304"/>
      <c r="F22" s="289"/>
      <c r="G22" s="288"/>
      <c r="H22" s="303"/>
      <c r="I22" s="304"/>
      <c r="J22" s="289"/>
      <c r="K22" s="288"/>
      <c r="M22" s="346"/>
      <c r="N22" s="352"/>
      <c r="O22" s="351"/>
      <c r="P22" s="351"/>
      <c r="Q22" s="350"/>
      <c r="R22" s="351"/>
      <c r="S22" s="351"/>
      <c r="T22" s="351"/>
      <c r="U22" s="351"/>
    </row>
    <row r="23" spans="1:21" ht="15" customHeight="1" x14ac:dyDescent="0.15">
      <c r="A23" s="241"/>
      <c r="B23" s="322"/>
      <c r="C23" s="242"/>
      <c r="D23" s="305"/>
      <c r="E23" s="306"/>
      <c r="F23" s="290"/>
      <c r="G23" s="291"/>
      <c r="H23" s="305"/>
      <c r="I23" s="306"/>
      <c r="J23" s="290"/>
      <c r="K23" s="291"/>
      <c r="M23" s="346"/>
      <c r="N23" s="352"/>
      <c r="O23" s="351"/>
      <c r="P23" s="349"/>
      <c r="Q23" s="350"/>
      <c r="R23" s="349"/>
      <c r="S23" s="351"/>
      <c r="T23" s="351"/>
      <c r="U23" s="351"/>
    </row>
    <row r="24" spans="1:21" ht="15" customHeight="1" x14ac:dyDescent="0.15">
      <c r="A24" s="328" t="s">
        <v>70</v>
      </c>
      <c r="B24" s="329"/>
      <c r="C24" s="330"/>
      <c r="D24" s="316" t="s">
        <v>39</v>
      </c>
      <c r="E24" s="317"/>
      <c r="F24" s="318">
        <f>S27</f>
        <v>0</v>
      </c>
      <c r="G24" s="319"/>
      <c r="H24" s="316" t="s">
        <v>69</v>
      </c>
      <c r="I24" s="317"/>
      <c r="J24" s="318">
        <v>7486203</v>
      </c>
      <c r="K24" s="319"/>
      <c r="M24" s="346"/>
      <c r="N24" s="352"/>
      <c r="O24" s="351"/>
      <c r="P24" s="349"/>
      <c r="Q24" s="355"/>
      <c r="R24" s="349"/>
      <c r="S24" s="349"/>
      <c r="T24" s="349"/>
      <c r="U24" s="351"/>
    </row>
    <row r="25" spans="1:21" ht="15" customHeight="1" x14ac:dyDescent="0.15">
      <c r="A25" s="331"/>
      <c r="B25" s="332"/>
      <c r="C25" s="333"/>
      <c r="D25" s="303"/>
      <c r="E25" s="304"/>
      <c r="F25" s="289"/>
      <c r="G25" s="288"/>
      <c r="H25" s="303"/>
      <c r="I25" s="304"/>
      <c r="J25" s="289"/>
      <c r="K25" s="288"/>
      <c r="M25" s="346"/>
      <c r="N25" s="352"/>
      <c r="O25" s="351"/>
      <c r="P25" s="351"/>
      <c r="Q25" s="355"/>
      <c r="R25" s="351"/>
      <c r="S25" s="351"/>
      <c r="T25" s="351"/>
      <c r="U25" s="351"/>
    </row>
    <row r="26" spans="1:21" ht="15" customHeight="1" x14ac:dyDescent="0.15">
      <c r="A26" s="334"/>
      <c r="B26" s="335"/>
      <c r="C26" s="336"/>
      <c r="D26" s="305"/>
      <c r="E26" s="306"/>
      <c r="F26" s="290"/>
      <c r="G26" s="291"/>
      <c r="H26" s="305"/>
      <c r="I26" s="306"/>
      <c r="J26" s="290"/>
      <c r="K26" s="291"/>
      <c r="M26" s="346"/>
      <c r="N26" s="352"/>
      <c r="O26" s="351"/>
      <c r="P26" s="349"/>
      <c r="Q26" s="355"/>
      <c r="R26" s="349"/>
      <c r="S26" s="351"/>
      <c r="T26" s="351"/>
      <c r="U26" s="351"/>
    </row>
    <row r="27" spans="1:21" ht="15" customHeight="1" x14ac:dyDescent="0.15">
      <c r="A27" s="239" t="s">
        <v>68</v>
      </c>
      <c r="B27" s="320"/>
      <c r="C27" s="240"/>
      <c r="D27" s="316" t="s">
        <v>39</v>
      </c>
      <c r="E27" s="317"/>
      <c r="F27" s="318">
        <f>T27</f>
        <v>0</v>
      </c>
      <c r="G27" s="319"/>
      <c r="H27" s="316" t="s">
        <v>67</v>
      </c>
      <c r="I27" s="317"/>
      <c r="J27" s="318">
        <v>20166</v>
      </c>
      <c r="K27" s="319"/>
      <c r="M27" s="346"/>
      <c r="N27" s="352"/>
      <c r="O27" s="351"/>
      <c r="P27" s="351"/>
      <c r="Q27" s="351"/>
      <c r="R27" s="351"/>
      <c r="S27" s="351"/>
      <c r="T27" s="351"/>
      <c r="U27" s="351"/>
    </row>
    <row r="28" spans="1:21" ht="15" customHeight="1" x14ac:dyDescent="0.15">
      <c r="A28" s="246"/>
      <c r="B28" s="321"/>
      <c r="C28" s="247"/>
      <c r="D28" s="303"/>
      <c r="E28" s="304"/>
      <c r="F28" s="289"/>
      <c r="G28" s="288"/>
      <c r="H28" s="303"/>
      <c r="I28" s="304"/>
      <c r="J28" s="289"/>
      <c r="K28" s="288"/>
      <c r="M28" s="346"/>
      <c r="N28" s="352"/>
      <c r="O28" s="351"/>
      <c r="P28" s="351"/>
      <c r="Q28" s="351"/>
      <c r="R28" s="351"/>
      <c r="S28" s="351"/>
      <c r="T28" s="351"/>
      <c r="U28" s="351"/>
    </row>
    <row r="29" spans="1:21" ht="15" customHeight="1" thickBot="1" x14ac:dyDescent="0.2">
      <c r="A29" s="241"/>
      <c r="B29" s="322"/>
      <c r="C29" s="242"/>
      <c r="D29" s="305"/>
      <c r="E29" s="306"/>
      <c r="F29" s="290"/>
      <c r="G29" s="291"/>
      <c r="H29" s="303"/>
      <c r="I29" s="304"/>
      <c r="J29" s="326"/>
      <c r="K29" s="327"/>
      <c r="M29" s="346"/>
      <c r="N29" s="352"/>
      <c r="O29" s="351"/>
      <c r="P29" s="351"/>
      <c r="Q29" s="351"/>
      <c r="R29" s="351"/>
      <c r="S29" s="351"/>
      <c r="T29" s="351"/>
      <c r="U29" s="351"/>
    </row>
    <row r="30" spans="1:21" ht="15" customHeight="1" thickTop="1" x14ac:dyDescent="0.15">
      <c r="A30" s="294"/>
      <c r="B30" s="312"/>
      <c r="C30" s="292"/>
      <c r="D30" s="337"/>
      <c r="E30" s="338"/>
      <c r="F30" s="304"/>
      <c r="G30" s="303"/>
      <c r="H30" s="339" t="s">
        <v>66</v>
      </c>
      <c r="I30" s="340"/>
      <c r="J30" s="341">
        <v>286886562</v>
      </c>
      <c r="K30" s="341"/>
    </row>
    <row r="31" spans="1:21" ht="15" customHeight="1" x14ac:dyDescent="0.15">
      <c r="A31" s="294"/>
      <c r="B31" s="312"/>
      <c r="C31" s="292"/>
      <c r="D31" s="338"/>
      <c r="E31" s="338"/>
      <c r="F31" s="304"/>
      <c r="G31" s="303"/>
      <c r="H31" s="303"/>
      <c r="I31" s="304"/>
      <c r="J31" s="342"/>
      <c r="K31" s="342"/>
    </row>
    <row r="32" spans="1:21" ht="15" customHeight="1" x14ac:dyDescent="0.15">
      <c r="A32" s="294"/>
      <c r="B32" s="312"/>
      <c r="C32" s="292"/>
      <c r="D32" s="338"/>
      <c r="E32" s="338"/>
      <c r="F32" s="304"/>
      <c r="G32" s="303"/>
      <c r="H32" s="305"/>
      <c r="I32" s="306"/>
      <c r="J32" s="343"/>
      <c r="K32" s="343"/>
    </row>
  </sheetData>
  <sheetProtection selectLockedCells="1"/>
  <mergeCells count="49">
    <mergeCell ref="A30:C32"/>
    <mergeCell ref="D30:E32"/>
    <mergeCell ref="F30:G32"/>
    <mergeCell ref="H30:I32"/>
    <mergeCell ref="J30:K32"/>
    <mergeCell ref="A27:C29"/>
    <mergeCell ref="D27:E29"/>
    <mergeCell ref="F27:G29"/>
    <mergeCell ref="H27:I29"/>
    <mergeCell ref="J27:K29"/>
    <mergeCell ref="A24:C26"/>
    <mergeCell ref="D24:E26"/>
    <mergeCell ref="F24:G26"/>
    <mergeCell ref="H24:I26"/>
    <mergeCell ref="J24:K26"/>
    <mergeCell ref="H18:I20"/>
    <mergeCell ref="J18:K20"/>
    <mergeCell ref="A21:C23"/>
    <mergeCell ref="D21:E23"/>
    <mergeCell ref="F21:G23"/>
    <mergeCell ref="H21:I23"/>
    <mergeCell ref="J21:K23"/>
    <mergeCell ref="A18:C20"/>
    <mergeCell ref="D18:E20"/>
    <mergeCell ref="F18:G20"/>
    <mergeCell ref="A13:C13"/>
    <mergeCell ref="D13:E13"/>
    <mergeCell ref="F13:G13"/>
    <mergeCell ref="H13:I13"/>
    <mergeCell ref="J13:K13"/>
    <mergeCell ref="J15:K17"/>
    <mergeCell ref="A15:C17"/>
    <mergeCell ref="D15:E17"/>
    <mergeCell ref="F15:G17"/>
    <mergeCell ref="H15:I17"/>
    <mergeCell ref="D14:E14"/>
    <mergeCell ref="F14:G14"/>
    <mergeCell ref="H14:I14"/>
    <mergeCell ref="J14:K14"/>
    <mergeCell ref="A11:K11"/>
    <mergeCell ref="A6:B6"/>
    <mergeCell ref="A7:A9"/>
    <mergeCell ref="A1:K1"/>
    <mergeCell ref="A3:B4"/>
    <mergeCell ref="D3:E3"/>
    <mergeCell ref="F3:G3"/>
    <mergeCell ref="H3:I3"/>
    <mergeCell ref="J3:K3"/>
    <mergeCell ref="C3:C4"/>
  </mergeCells>
  <phoneticPr fontId="2"/>
  <conditionalFormatting sqref="C6:K9">
    <cfRule type="expression" dxfId="1" priority="3">
      <formula>C6=""</formula>
    </cfRule>
  </conditionalFormatting>
  <conditionalFormatting sqref="D15:E17">
    <cfRule type="expression" dxfId="0" priority="1">
      <formula>$D$15=""</formula>
    </cfRule>
  </conditionalFormatting>
  <pageMargins left="0.70866141732283472" right="0.70866141732283472" top="0.74803149606299213" bottom="0.74803149606299213" header="0.31496062992125984" footer="0.4"/>
  <pageSetup paperSize="9" firstPageNumber="46" orientation="portrait" useFirstPageNumber="1" r:id="rId1"/>
  <headerFooter>
    <oddFooter>&amp;C&amp;"ＭＳ 明朝,標準"&amp;P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'32-36'!Print_Area</vt:lpstr>
      <vt:lpstr>'41-43'!Print_Area</vt:lpstr>
      <vt:lpstr>'45'!Print_Area</vt:lpstr>
      <vt:lpstr>'46'!Print_Area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鼎　美里</cp:lastModifiedBy>
  <dcterms:modified xsi:type="dcterms:W3CDTF">2024-10-22T00:46:03Z</dcterms:modified>
</cp:coreProperties>
</file>