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5" yWindow="90" windowWidth="10800" windowHeight="7395" tabRatio="896"/>
  </bookViews>
  <sheets>
    <sheet name="47" sheetId="79" r:id="rId1"/>
    <sheet name="48" sheetId="80" r:id="rId2"/>
    <sheet name="49-60" sheetId="81" r:id="rId3"/>
    <sheet name="61" sheetId="82" r:id="rId4"/>
    <sheet name="62" sheetId="76" r:id="rId5"/>
    <sheet name="63-64 " sheetId="77" r:id="rId6"/>
    <sheet name="65" sheetId="78" r:id="rId7"/>
    <sheet name="66" sheetId="85" r:id="rId8"/>
    <sheet name="裏表紙" sheetId="84" r:id="rId9"/>
  </sheets>
  <calcPr calcId="145621"/>
</workbook>
</file>

<file path=xl/calcChain.xml><?xml version="1.0" encoding="utf-8"?>
<calcChain xmlns="http://schemas.openxmlformats.org/spreadsheetml/2006/main">
  <c r="AW10" i="80" l="1"/>
  <c r="AW6" i="80"/>
  <c r="J28" i="79" l="1"/>
  <c r="H28" i="79"/>
  <c r="K28" i="79"/>
  <c r="I49" i="85" l="1"/>
  <c r="J49" i="85" s="1"/>
  <c r="L49" i="85" s="1"/>
  <c r="I48" i="85"/>
  <c r="J48" i="85" s="1"/>
  <c r="L48" i="85" s="1"/>
  <c r="I47" i="85"/>
  <c r="J47" i="85" s="1"/>
  <c r="L47" i="85" s="1"/>
  <c r="J46" i="85"/>
  <c r="L46" i="85" s="1"/>
  <c r="I46" i="85"/>
  <c r="I45" i="85"/>
  <c r="J45" i="85" s="1"/>
  <c r="L45" i="85" s="1"/>
  <c r="I44" i="85"/>
  <c r="J44" i="85" s="1"/>
  <c r="L44" i="85" s="1"/>
  <c r="I43" i="85"/>
  <c r="J43" i="85" s="1"/>
  <c r="L43" i="85" s="1"/>
  <c r="J42" i="85"/>
  <c r="L42" i="85" s="1"/>
  <c r="I42" i="85"/>
  <c r="I41" i="85"/>
  <c r="J41" i="85" s="1"/>
  <c r="L41" i="85" s="1"/>
  <c r="I40" i="85"/>
  <c r="J40" i="85" s="1"/>
  <c r="L40" i="85" s="1"/>
  <c r="I39" i="85"/>
  <c r="J39" i="85" s="1"/>
  <c r="H39" i="85"/>
  <c r="G39" i="85"/>
  <c r="F39" i="85"/>
  <c r="E39" i="85"/>
  <c r="I38" i="85"/>
  <c r="J38" i="85" s="1"/>
  <c r="L38" i="85" s="1"/>
  <c r="I37" i="85"/>
  <c r="J37" i="85" s="1"/>
  <c r="L37" i="85" s="1"/>
  <c r="I36" i="85"/>
  <c r="J36" i="85" s="1"/>
  <c r="L36" i="85" s="1"/>
  <c r="I35" i="85"/>
  <c r="J35" i="85" s="1"/>
  <c r="L35" i="85" s="1"/>
  <c r="J34" i="85"/>
  <c r="L34" i="85" s="1"/>
  <c r="I34" i="85"/>
  <c r="I33" i="85"/>
  <c r="J33" i="85" s="1"/>
  <c r="L33" i="85" s="1"/>
  <c r="H32" i="85"/>
  <c r="G32" i="85"/>
  <c r="F32" i="85"/>
  <c r="I32" i="85" s="1"/>
  <c r="E32" i="85"/>
  <c r="J32" i="85" s="1"/>
  <c r="I31" i="85"/>
  <c r="J31" i="85" s="1"/>
  <c r="L31" i="85" s="1"/>
  <c r="I30" i="85"/>
  <c r="J30" i="85" s="1"/>
  <c r="L30" i="85" s="1"/>
  <c r="I29" i="85"/>
  <c r="J29" i="85" s="1"/>
  <c r="L29" i="85" s="1"/>
  <c r="J28" i="85"/>
  <c r="L28" i="85" s="1"/>
  <c r="I28" i="85"/>
  <c r="I27" i="85"/>
  <c r="J27" i="85" s="1"/>
  <c r="L27" i="85" s="1"/>
  <c r="I26" i="85"/>
  <c r="J26" i="85" s="1"/>
  <c r="L26" i="85" s="1"/>
  <c r="I25" i="85"/>
  <c r="J25" i="85" s="1"/>
  <c r="H25" i="85"/>
  <c r="G25" i="85"/>
  <c r="F25" i="85"/>
  <c r="E25" i="85"/>
  <c r="I24" i="85"/>
  <c r="J24" i="85" s="1"/>
  <c r="L24" i="85" s="1"/>
  <c r="I23" i="85"/>
  <c r="J23" i="85" s="1"/>
  <c r="L23" i="85" s="1"/>
  <c r="I22" i="85"/>
  <c r="J22" i="85" s="1"/>
  <c r="L22" i="85" s="1"/>
  <c r="I21" i="85"/>
  <c r="J21" i="85" s="1"/>
  <c r="L21" i="85" s="1"/>
  <c r="J20" i="85"/>
  <c r="L20" i="85" s="1"/>
  <c r="I20" i="85"/>
  <c r="I19" i="85"/>
  <c r="J19" i="85" s="1"/>
  <c r="L19" i="85" s="1"/>
  <c r="L18" i="85" s="1"/>
  <c r="H18" i="85"/>
  <c r="H50" i="85" s="1"/>
  <c r="G18" i="85"/>
  <c r="G50" i="85" s="1"/>
  <c r="F18" i="85"/>
  <c r="I18" i="85" s="1"/>
  <c r="E18" i="85"/>
  <c r="I17" i="85"/>
  <c r="J17" i="85" s="1"/>
  <c r="L17" i="85" s="1"/>
  <c r="I16" i="85"/>
  <c r="J16" i="85" s="1"/>
  <c r="L16" i="85" s="1"/>
  <c r="I15" i="85"/>
  <c r="J15" i="85" s="1"/>
  <c r="L15" i="85" s="1"/>
  <c r="J14" i="85"/>
  <c r="L14" i="85" s="1"/>
  <c r="I14" i="85"/>
  <c r="I13" i="85"/>
  <c r="J13" i="85" s="1"/>
  <c r="L13" i="85" s="1"/>
  <c r="I12" i="85"/>
  <c r="J12" i="85" s="1"/>
  <c r="L12" i="85" s="1"/>
  <c r="L11" i="85" s="1"/>
  <c r="I11" i="85"/>
  <c r="J11" i="85" s="1"/>
  <c r="F11" i="85"/>
  <c r="I10" i="85"/>
  <c r="J10" i="85" s="1"/>
  <c r="L10" i="85" s="1"/>
  <c r="I9" i="85"/>
  <c r="J9" i="85" s="1"/>
  <c r="L9" i="85" s="1"/>
  <c r="I8" i="85"/>
  <c r="J8" i="85" s="1"/>
  <c r="L8" i="85" s="1"/>
  <c r="I7" i="85"/>
  <c r="J7" i="85" s="1"/>
  <c r="L7" i="85" s="1"/>
  <c r="I6" i="85"/>
  <c r="J6" i="85" s="1"/>
  <c r="L6" i="85" l="1"/>
  <c r="L50" i="85" s="1"/>
  <c r="L25" i="85"/>
  <c r="L32" i="85"/>
  <c r="L39" i="85"/>
  <c r="J18" i="85"/>
  <c r="J50" i="85" s="1"/>
  <c r="E50" i="85"/>
  <c r="F50" i="85"/>
  <c r="I50" i="85"/>
  <c r="X25" i="78" l="1"/>
  <c r="T25" i="78"/>
  <c r="P36" i="78" l="1"/>
  <c r="Y22" i="78"/>
  <c r="U22" i="78"/>
  <c r="Q22" i="78"/>
  <c r="P22" i="78"/>
  <c r="M22" i="78"/>
  <c r="I22" i="78"/>
  <c r="E22" i="78"/>
  <c r="D22" i="78"/>
  <c r="Y10" i="78"/>
  <c r="U10" i="78"/>
  <c r="Q10" i="78"/>
  <c r="P10" i="78"/>
  <c r="M10" i="78"/>
  <c r="I10" i="78"/>
  <c r="E10" i="78"/>
  <c r="D10" i="78"/>
  <c r="G39" i="77"/>
  <c r="F39" i="77"/>
  <c r="E39" i="77"/>
  <c r="D39" i="77"/>
  <c r="C39" i="77"/>
  <c r="B39" i="77"/>
  <c r="C27" i="76"/>
  <c r="B27" i="76"/>
  <c r="F25" i="76"/>
  <c r="F27" i="76" s="1"/>
  <c r="D25" i="76"/>
  <c r="D27" i="76" s="1"/>
  <c r="C25" i="76"/>
  <c r="B25" i="76"/>
  <c r="H24" i="76"/>
  <c r="J24" i="76" s="1"/>
  <c r="H23" i="76"/>
  <c r="J23" i="76" s="1"/>
  <c r="H22" i="76"/>
  <c r="J22" i="76" s="1"/>
  <c r="J25" i="76" s="1"/>
  <c r="K16" i="76"/>
  <c r="I16" i="76"/>
  <c r="K15" i="76"/>
  <c r="I15" i="76"/>
  <c r="K14" i="76"/>
  <c r="I14" i="76"/>
  <c r="K13" i="76"/>
  <c r="I13" i="76"/>
  <c r="K12" i="76"/>
  <c r="I12" i="76"/>
  <c r="K11" i="76"/>
  <c r="I11" i="76"/>
  <c r="K10" i="76"/>
  <c r="I10" i="76"/>
  <c r="K9" i="76"/>
  <c r="I9" i="76"/>
  <c r="K8" i="76"/>
  <c r="I8" i="76"/>
  <c r="K7" i="76"/>
  <c r="I7" i="76"/>
  <c r="H25" i="76" l="1"/>
  <c r="H27" i="76" s="1"/>
  <c r="J27" i="76" l="1"/>
  <c r="F31" i="82" l="1"/>
  <c r="C31" i="82"/>
  <c r="C24" i="82"/>
  <c r="CV30" i="81"/>
  <c r="CU30" i="81"/>
  <c r="CT30" i="81"/>
  <c r="CR30" i="81"/>
  <c r="CQ30" i="81"/>
  <c r="CP30" i="81"/>
  <c r="CO30" i="81"/>
  <c r="CN30" i="81"/>
  <c r="CM30" i="81"/>
  <c r="CL30" i="81"/>
  <c r="CK30" i="81"/>
  <c r="CH30" i="81"/>
  <c r="CG30" i="81"/>
  <c r="CF30" i="81"/>
  <c r="CE30" i="81"/>
  <c r="CC30" i="81"/>
  <c r="CB30" i="81"/>
  <c r="BY30" i="81"/>
  <c r="BX30" i="81"/>
  <c r="BW30" i="81"/>
  <c r="BU30" i="81"/>
  <c r="CX30" i="81" s="1"/>
  <c r="BR30" i="81"/>
  <c r="BQ30" i="81"/>
  <c r="BP30" i="81"/>
  <c r="BO30" i="81"/>
  <c r="BM30" i="81"/>
  <c r="BL30" i="81"/>
  <c r="BI30" i="81"/>
  <c r="BH30" i="81"/>
  <c r="BG30" i="81"/>
  <c r="BE30" i="81"/>
  <c r="BD30" i="81"/>
  <c r="BC30" i="81"/>
  <c r="BB30" i="81"/>
  <c r="AY30" i="81"/>
  <c r="AX30" i="81"/>
  <c r="AV30" i="81"/>
  <c r="AU30" i="81"/>
  <c r="AT30" i="81"/>
  <c r="AS30" i="81"/>
  <c r="AQ30" i="81"/>
  <c r="AO30" i="81"/>
  <c r="AN30" i="81"/>
  <c r="AM30" i="81"/>
  <c r="AL30" i="81"/>
  <c r="AK30" i="81"/>
  <c r="AH30" i="81"/>
  <c r="AG30" i="81"/>
  <c r="AF30" i="81"/>
  <c r="AE30" i="81"/>
  <c r="AD30" i="81"/>
  <c r="AC30" i="81"/>
  <c r="AB30" i="81"/>
  <c r="AA30" i="81"/>
  <c r="Z30" i="81"/>
  <c r="W30" i="81"/>
  <c r="V30" i="81"/>
  <c r="U30" i="81"/>
  <c r="T30" i="81"/>
  <c r="Q30" i="81"/>
  <c r="P30" i="81"/>
  <c r="O30" i="81"/>
  <c r="N30" i="81"/>
  <c r="M30" i="81"/>
  <c r="L30" i="81"/>
  <c r="I30" i="81"/>
  <c r="H30" i="81"/>
  <c r="G30" i="81"/>
  <c r="F30" i="81"/>
  <c r="E30" i="81"/>
  <c r="C30" i="81"/>
  <c r="B30" i="81"/>
  <c r="CX29" i="81"/>
  <c r="CW29" i="81"/>
  <c r="CI29" i="81"/>
  <c r="CD29" i="81"/>
  <c r="BZ29" i="81"/>
  <c r="BN29" i="81"/>
  <c r="BJ29" i="81"/>
  <c r="BJ30" i="81" s="1"/>
  <c r="BE29" i="81"/>
  <c r="BS29" i="81" s="1"/>
  <c r="AW29" i="81"/>
  <c r="AP29" i="81"/>
  <c r="AI29" i="81"/>
  <c r="AZ29" i="81" s="1"/>
  <c r="R29" i="81"/>
  <c r="O29" i="81"/>
  <c r="I29" i="81"/>
  <c r="X29" i="81" s="1"/>
  <c r="D29" i="81"/>
  <c r="D30" i="81" s="1"/>
  <c r="CX28" i="81"/>
  <c r="CW28" i="81"/>
  <c r="CW30" i="81" s="1"/>
  <c r="CD28" i="81"/>
  <c r="CD30" i="81" s="1"/>
  <c r="BZ28" i="81"/>
  <c r="BZ30" i="81" s="1"/>
  <c r="BN28" i="81"/>
  <c r="BN30" i="81" s="1"/>
  <c r="BJ28" i="81"/>
  <c r="BE28" i="81"/>
  <c r="BS28" i="81" s="1"/>
  <c r="AW28" i="81"/>
  <c r="AW30" i="81" s="1"/>
  <c r="AP28" i="81"/>
  <c r="AP30" i="81" s="1"/>
  <c r="AI28" i="81"/>
  <c r="AZ28" i="81" s="1"/>
  <c r="X28" i="81"/>
  <c r="X30" i="81" s="1"/>
  <c r="R28" i="81"/>
  <c r="R30" i="81" s="1"/>
  <c r="O28" i="81"/>
  <c r="I28" i="81"/>
  <c r="D28" i="81"/>
  <c r="CV18" i="81"/>
  <c r="CU18" i="81"/>
  <c r="CT18" i="81"/>
  <c r="CR18" i="81"/>
  <c r="CQ18" i="81"/>
  <c r="CP18" i="81"/>
  <c r="CO18" i="81"/>
  <c r="CN18" i="81"/>
  <c r="CM18" i="81"/>
  <c r="CL18" i="81"/>
  <c r="CK18" i="81"/>
  <c r="CH18" i="81"/>
  <c r="CG18" i="81"/>
  <c r="CF18" i="81"/>
  <c r="CE18" i="81"/>
  <c r="CC18" i="81"/>
  <c r="CB18" i="81"/>
  <c r="BY18" i="81"/>
  <c r="BX18" i="81"/>
  <c r="BW18" i="81"/>
  <c r="BU18" i="81"/>
  <c r="CX18" i="81" s="1"/>
  <c r="BR18" i="81"/>
  <c r="BQ18" i="81"/>
  <c r="BP18" i="81"/>
  <c r="BO18" i="81"/>
  <c r="BM18" i="81"/>
  <c r="BL18" i="81"/>
  <c r="BI18" i="81"/>
  <c r="BH18" i="81"/>
  <c r="BG18" i="81"/>
  <c r="BD18" i="81"/>
  <c r="BC18" i="81"/>
  <c r="BB18" i="81"/>
  <c r="AY18" i="81"/>
  <c r="AX18" i="81"/>
  <c r="AV18" i="81"/>
  <c r="AU18" i="81"/>
  <c r="AT18" i="81"/>
  <c r="AS18" i="81"/>
  <c r="AQ18" i="81"/>
  <c r="AO18" i="81"/>
  <c r="AN18" i="81"/>
  <c r="AM18" i="81"/>
  <c r="AL18" i="81"/>
  <c r="AK18" i="81"/>
  <c r="AH18" i="81"/>
  <c r="AG18" i="81"/>
  <c r="AF18" i="81"/>
  <c r="AE18" i="81"/>
  <c r="AD18" i="81"/>
  <c r="AC18" i="81"/>
  <c r="AB18" i="81"/>
  <c r="AA18" i="81"/>
  <c r="Z18" i="81"/>
  <c r="AZ18" i="81" s="1"/>
  <c r="W18" i="81"/>
  <c r="V18" i="81"/>
  <c r="U18" i="81"/>
  <c r="T18" i="81"/>
  <c r="Q18" i="81"/>
  <c r="P18" i="81"/>
  <c r="N18" i="81"/>
  <c r="M18" i="81"/>
  <c r="L18" i="81"/>
  <c r="H18" i="81"/>
  <c r="G18" i="81"/>
  <c r="F18" i="81"/>
  <c r="E18" i="81"/>
  <c r="C18" i="81"/>
  <c r="B18" i="81"/>
  <c r="CW17" i="81"/>
  <c r="CD17" i="81"/>
  <c r="BZ17" i="81"/>
  <c r="CI17" i="81" s="1"/>
  <c r="BN17" i="81"/>
  <c r="BJ17" i="81"/>
  <c r="BE17" i="81"/>
  <c r="CX17" i="81" s="1"/>
  <c r="AZ17" i="81"/>
  <c r="AW17" i="81"/>
  <c r="AI17" i="81"/>
  <c r="R17" i="81"/>
  <c r="O17" i="81"/>
  <c r="I17" i="81"/>
  <c r="X17" i="81" s="1"/>
  <c r="D17" i="81"/>
  <c r="CX16" i="81"/>
  <c r="CW16" i="81"/>
  <c r="CI16" i="81"/>
  <c r="CD16" i="81"/>
  <c r="BZ16" i="81"/>
  <c r="BN16" i="81"/>
  <c r="BJ16" i="81"/>
  <c r="BE16" i="81"/>
  <c r="BS16" i="81" s="1"/>
  <c r="AW16" i="81"/>
  <c r="AP16" i="81"/>
  <c r="AI16" i="81"/>
  <c r="AZ16" i="81" s="1"/>
  <c r="R16" i="81"/>
  <c r="O16" i="81"/>
  <c r="I16" i="81"/>
  <c r="X16" i="81" s="1"/>
  <c r="D16" i="81"/>
  <c r="CX15" i="81"/>
  <c r="CW15" i="81"/>
  <c r="CD15" i="81"/>
  <c r="BZ15" i="81"/>
  <c r="CI15" i="81" s="1"/>
  <c r="BN15" i="81"/>
  <c r="BJ15" i="81"/>
  <c r="BE15" i="81"/>
  <c r="BS15" i="81" s="1"/>
  <c r="AW15" i="81"/>
  <c r="AP15" i="81"/>
  <c r="AI15" i="81"/>
  <c r="AZ15" i="81" s="1"/>
  <c r="X15" i="81"/>
  <c r="R15" i="81"/>
  <c r="O15" i="81"/>
  <c r="I15" i="81"/>
  <c r="D15" i="81"/>
  <c r="CW14" i="81"/>
  <c r="CD14" i="81"/>
  <c r="BZ14" i="81"/>
  <c r="CI14" i="81" s="1"/>
  <c r="BS14" i="81"/>
  <c r="BN14" i="81"/>
  <c r="BJ14" i="81"/>
  <c r="BE14" i="81"/>
  <c r="CX14" i="81" s="1"/>
  <c r="AW14" i="81"/>
  <c r="AP14" i="81"/>
  <c r="AI14" i="81"/>
  <c r="AZ14" i="81" s="1"/>
  <c r="R14" i="81"/>
  <c r="O14" i="81"/>
  <c r="I14" i="81"/>
  <c r="X14" i="81" s="1"/>
  <c r="D14" i="81"/>
  <c r="CW13" i="81"/>
  <c r="CD13" i="81"/>
  <c r="BZ13" i="81"/>
  <c r="CI13" i="81" s="1"/>
  <c r="BN13" i="81"/>
  <c r="BJ13" i="81"/>
  <c r="BE13" i="81"/>
  <c r="CX13" i="81" s="1"/>
  <c r="AW13" i="81"/>
  <c r="AP13" i="81"/>
  <c r="AI13" i="81"/>
  <c r="AZ13" i="81" s="1"/>
  <c r="R13" i="81"/>
  <c r="O13" i="81"/>
  <c r="I13" i="81"/>
  <c r="X13" i="81" s="1"/>
  <c r="D13" i="81"/>
  <c r="CX12" i="81"/>
  <c r="CW12" i="81"/>
  <c r="CD12" i="81"/>
  <c r="BZ12" i="81"/>
  <c r="CI12" i="81" s="1"/>
  <c r="BN12" i="81"/>
  <c r="BJ12" i="81"/>
  <c r="BJ18" i="81" s="1"/>
  <c r="BE12" i="81"/>
  <c r="BS12" i="81" s="1"/>
  <c r="AW12" i="81"/>
  <c r="AZ12" i="81" s="1"/>
  <c r="AP12" i="81"/>
  <c r="AI12" i="81"/>
  <c r="R12" i="81"/>
  <c r="O12" i="81"/>
  <c r="I12" i="81"/>
  <c r="X12" i="81" s="1"/>
  <c r="D12" i="81"/>
  <c r="D18" i="81" s="1"/>
  <c r="CX11" i="81"/>
  <c r="CW11" i="81"/>
  <c r="CI11" i="81"/>
  <c r="CD11" i="81"/>
  <c r="BZ11" i="81"/>
  <c r="BN11" i="81"/>
  <c r="BJ11" i="81"/>
  <c r="BE11" i="81"/>
  <c r="BS11" i="81" s="1"/>
  <c r="AW11" i="81"/>
  <c r="AW18" i="81" s="1"/>
  <c r="AP11" i="81"/>
  <c r="AI11" i="81"/>
  <c r="AZ11" i="81" s="1"/>
  <c r="R11" i="81"/>
  <c r="O11" i="81"/>
  <c r="I11" i="81"/>
  <c r="X11" i="81" s="1"/>
  <c r="D11" i="81"/>
  <c r="CX10" i="81"/>
  <c r="CW10" i="81"/>
  <c r="CD10" i="81"/>
  <c r="BZ10" i="81"/>
  <c r="CI10" i="81" s="1"/>
  <c r="BN10" i="81"/>
  <c r="BJ10" i="81"/>
  <c r="BE10" i="81"/>
  <c r="BS10" i="81" s="1"/>
  <c r="AW10" i="81"/>
  <c r="AP10" i="81"/>
  <c r="AI10" i="81"/>
  <c r="AZ10" i="81" s="1"/>
  <c r="R10" i="81"/>
  <c r="X10" i="81" s="1"/>
  <c r="O10" i="81"/>
  <c r="I10" i="81"/>
  <c r="D10" i="81"/>
  <c r="CX9" i="81"/>
  <c r="CW9" i="81"/>
  <c r="CW18" i="81" s="1"/>
  <c r="CD9" i="81"/>
  <c r="CD18" i="81" s="1"/>
  <c r="BZ9" i="81"/>
  <c r="BZ18" i="81" s="1"/>
  <c r="BN9" i="81"/>
  <c r="BN18" i="81" s="1"/>
  <c r="BJ9" i="81"/>
  <c r="BE9" i="81"/>
  <c r="BE18" i="81" s="1"/>
  <c r="AW9" i="81"/>
  <c r="AP9" i="81"/>
  <c r="AP18" i="81" s="1"/>
  <c r="AI9" i="81"/>
  <c r="AI18" i="81" s="1"/>
  <c r="R9" i="81"/>
  <c r="R18" i="81" s="1"/>
  <c r="O9" i="81"/>
  <c r="O18" i="81" s="1"/>
  <c r="I9" i="81"/>
  <c r="I18" i="81" s="1"/>
  <c r="D9" i="81"/>
  <c r="AN26" i="80"/>
  <c r="AK26" i="80"/>
  <c r="AG26" i="80"/>
  <c r="AD26" i="80"/>
  <c r="Z26" i="80"/>
  <c r="W26" i="80"/>
  <c r="S26" i="80"/>
  <c r="P26" i="80"/>
  <c r="K26" i="80"/>
  <c r="H26" i="80"/>
  <c r="AU25" i="80"/>
  <c r="AR25" i="80"/>
  <c r="AU24" i="80"/>
  <c r="AR24" i="80"/>
  <c r="AU23" i="80"/>
  <c r="AR23" i="80"/>
  <c r="AU22" i="80"/>
  <c r="AR22" i="80"/>
  <c r="AU21" i="80"/>
  <c r="AR21" i="80"/>
  <c r="AU20" i="80"/>
  <c r="AR20" i="80"/>
  <c r="AU19" i="80"/>
  <c r="AR19" i="80"/>
  <c r="AU18" i="80"/>
  <c r="AR18" i="80"/>
  <c r="AU17" i="80"/>
  <c r="AU26" i="80" s="1"/>
  <c r="AR17" i="80"/>
  <c r="AR26" i="80" s="1"/>
  <c r="AF10" i="80"/>
  <c r="AF11" i="80" s="1"/>
  <c r="AB10" i="80"/>
  <c r="AB11" i="80" s="1"/>
  <c r="X10" i="80"/>
  <c r="T10" i="80"/>
  <c r="P10" i="80"/>
  <c r="L10" i="80"/>
  <c r="AO10" i="80" s="1"/>
  <c r="H10" i="80"/>
  <c r="AK10" i="80" s="1"/>
  <c r="AO9" i="80"/>
  <c r="AW9" i="80" s="1"/>
  <c r="AK9" i="80"/>
  <c r="AT9" i="80" s="1"/>
  <c r="AO8" i="80"/>
  <c r="AW8" i="80" s="1"/>
  <c r="AK8" i="80"/>
  <c r="AT8" i="80" s="1"/>
  <c r="AO7" i="80"/>
  <c r="AK7" i="80"/>
  <c r="AO6" i="80"/>
  <c r="AK6" i="80"/>
  <c r="AO5" i="80"/>
  <c r="AW5" i="80" s="1"/>
  <c r="AK5" i="80"/>
  <c r="I28" i="79"/>
  <c r="I27" i="79"/>
  <c r="H27" i="79"/>
  <c r="G27" i="79"/>
  <c r="G28" i="79" s="1"/>
  <c r="F27" i="79"/>
  <c r="E27" i="79"/>
  <c r="J26" i="79"/>
  <c r="I26" i="79"/>
  <c r="G26" i="79"/>
  <c r="E26" i="79"/>
  <c r="K25" i="79"/>
  <c r="K24" i="79"/>
  <c r="K23" i="79"/>
  <c r="J22" i="79"/>
  <c r="J27" i="79" s="1"/>
  <c r="I22" i="79"/>
  <c r="H22" i="79"/>
  <c r="G22" i="79"/>
  <c r="F22" i="79"/>
  <c r="E22" i="79"/>
  <c r="K21" i="79"/>
  <c r="K20" i="79"/>
  <c r="K19" i="79"/>
  <c r="K18" i="79"/>
  <c r="K22" i="79" s="1"/>
  <c r="J16" i="79"/>
  <c r="I16" i="79"/>
  <c r="I17" i="79" s="1"/>
  <c r="G16" i="79"/>
  <c r="G29" i="79" s="1"/>
  <c r="J15" i="79"/>
  <c r="I15" i="79"/>
  <c r="G15" i="79"/>
  <c r="F15" i="79"/>
  <c r="F16" i="79" s="1"/>
  <c r="E15" i="79"/>
  <c r="E16" i="79" s="1"/>
  <c r="E29" i="79" s="1"/>
  <c r="K14" i="79"/>
  <c r="K13" i="79"/>
  <c r="K12" i="79"/>
  <c r="J11" i="79"/>
  <c r="I11" i="79"/>
  <c r="H11" i="79"/>
  <c r="H16" i="79" s="1"/>
  <c r="G11" i="79"/>
  <c r="F11" i="79"/>
  <c r="E11" i="79"/>
  <c r="K10" i="79"/>
  <c r="K9" i="79"/>
  <c r="K8" i="79"/>
  <c r="K7" i="79"/>
  <c r="K26" i="79" l="1"/>
  <c r="K15" i="79"/>
  <c r="K11" i="79"/>
  <c r="BS30" i="81"/>
  <c r="BS9" i="81"/>
  <c r="CI28" i="81"/>
  <c r="CI30" i="81" s="1"/>
  <c r="AI30" i="81"/>
  <c r="AZ30" i="81" s="1"/>
  <c r="BS13" i="81"/>
  <c r="CI18" i="81"/>
  <c r="CI9" i="81"/>
  <c r="BS17" i="81"/>
  <c r="X9" i="81"/>
  <c r="X18" i="81" s="1"/>
  <c r="AZ9" i="81"/>
  <c r="AT10" i="80"/>
  <c r="AT7" i="80"/>
  <c r="AT5" i="80"/>
  <c r="AW7" i="80"/>
  <c r="AT6" i="80"/>
  <c r="P11" i="80"/>
  <c r="T11" i="80"/>
  <c r="X11" i="80"/>
  <c r="H11" i="80"/>
  <c r="L11" i="80"/>
  <c r="K16" i="79"/>
  <c r="J17" i="79" s="1"/>
  <c r="H17" i="79"/>
  <c r="K27" i="79"/>
  <c r="F28" i="79" s="1"/>
  <c r="F17" i="79"/>
  <c r="F29" i="79"/>
  <c r="H29" i="79"/>
  <c r="G17" i="79"/>
  <c r="I29" i="79"/>
  <c r="J29" i="79"/>
  <c r="K17" i="79" l="1"/>
  <c r="BS18" i="81"/>
  <c r="AO11" i="80"/>
  <c r="AK11" i="80"/>
  <c r="K29" i="79"/>
</calcChain>
</file>

<file path=xl/comments1.xml><?xml version="1.0" encoding="utf-8"?>
<comments xmlns="http://schemas.openxmlformats.org/spreadsheetml/2006/main">
  <authors>
    <author>高岡市</author>
  </authors>
  <commentList>
    <comment ref="J2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調整のため+0.1
</t>
        </r>
      </text>
    </comment>
  </commentList>
</comments>
</file>

<file path=xl/comments2.xml><?xml version="1.0" encoding="utf-8"?>
<comments xmlns="http://schemas.openxmlformats.org/spreadsheetml/2006/main">
  <authors>
    <author>高岡市</author>
  </authors>
  <commentList>
    <comment ref="AW6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端数調整のため-0.1</t>
        </r>
      </text>
    </comment>
    <comment ref="K17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算出税額
</t>
        </r>
      </text>
    </comment>
  </commentList>
</comments>
</file>

<file path=xl/sharedStrings.xml><?xml version="1.0" encoding="utf-8"?>
<sst xmlns="http://schemas.openxmlformats.org/spreadsheetml/2006/main" count="1267" uniqueCount="357">
  <si>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</si>
  <si>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</si>
  <si>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</si>
  <si>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市民税</t>
    <rPh sb="0" eb="3">
      <t>シミンゼイ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</si>
  <si>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</si>
  <si>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</si>
  <si>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</si>
  <si>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</si>
  <si>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</si>
  <si>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寄附金</t>
    <rPh sb="0" eb="3">
      <t>キフキン</t>
    </rPh>
    <phoneticPr fontId="2"/>
  </si>
  <si>
    <t>種別</t>
    <rPh sb="0" eb="2">
      <t>シュベツ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</si>
  <si>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</si>
  <si>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</si>
  <si>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</si>
  <si>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</si>
  <si>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</si>
  <si>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</si>
  <si>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</si>
  <si>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</si>
  <si>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</si>
  <si>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県民税</t>
    <rPh sb="0" eb="3">
      <t>ケンミンゼイ</t>
    </rPh>
    <phoneticPr fontId="2"/>
  </si>
  <si>
    <t>税率</t>
    <rPh sb="0" eb="2">
      <t>ゼイリツ</t>
    </rPh>
    <phoneticPr fontId="2"/>
  </si>
  <si>
    <t>重課</t>
    <rPh sb="0" eb="2">
      <t>ジュウカ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</si>
  <si>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</si>
  <si>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</si>
  <si>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</si>
  <si>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</si>
  <si>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</si>
  <si>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納税義務者</t>
    <rPh sb="0" eb="2">
      <t>ノウゼイ</t>
    </rPh>
    <rPh sb="2" eb="5">
      <t>ギムシャ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</si>
  <si>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</si>
  <si>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</si>
  <si>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</si>
  <si>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1　市民税</t>
    <rPh sb="2" eb="5">
      <t>シミンゼイ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</si>
  <si>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</si>
  <si>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</si>
  <si>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（単位：円）</t>
    <rPh sb="1" eb="3">
      <t>タンイ</t>
    </rPh>
    <rPh sb="4" eb="5">
      <t>エン</t>
    </rPh>
    <phoneticPr fontId="2"/>
  </si>
  <si>
    <t>構成比</t>
    <rPh sb="0" eb="3">
      <t>コウセイヒ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</si>
  <si>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</si>
  <si>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</si>
  <si>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調定額</t>
    <rPh sb="0" eb="3">
      <t>チョウテイガク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</si>
  <si>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</si>
  <si>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</si>
  <si>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</si>
  <si>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</si>
  <si>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</si>
  <si>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</si>
  <si>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</si>
  <si>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</si>
  <si>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</si>
  <si>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</si>
  <si>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3　軽自動車税（種別割）</t>
    <rPh sb="2" eb="6">
      <t>ケイジドウシャ</t>
    </rPh>
    <rPh sb="6" eb="7">
      <t>ゼイ</t>
    </rPh>
    <rPh sb="8" eb="10">
      <t>シュベツ</t>
    </rPh>
    <rPh sb="10" eb="11">
      <t>ワ</t>
    </rPh>
    <phoneticPr fontId="2"/>
  </si>
  <si>
    <t>件</t>
    <rPh sb="0" eb="1">
      <t>ケン</t>
    </rPh>
    <phoneticPr fontId="2"/>
  </si>
  <si>
    <t>件数</t>
    <rPh sb="0" eb="2">
      <t>ケンスウ</t>
    </rPh>
    <phoneticPr fontId="2"/>
  </si>
  <si>
    <t>市県民税合計</t>
    <rPh sb="0" eb="4">
      <t>シケンミンゼイ</t>
    </rPh>
    <rPh sb="4" eb="6">
      <t>ゴウケイ</t>
    </rPh>
    <phoneticPr fontId="2"/>
  </si>
  <si>
    <t>均等割と所得割と合算の者</t>
    <rPh sb="0" eb="3">
      <t>キントウワリ</t>
    </rPh>
    <rPh sb="4" eb="6">
      <t>ショトク</t>
    </rPh>
    <rPh sb="6" eb="7">
      <t>ワリ</t>
    </rPh>
    <rPh sb="8" eb="10">
      <t>ガッサン</t>
    </rPh>
    <rPh sb="11" eb="12">
      <t>モノ</t>
    </rPh>
    <phoneticPr fontId="2"/>
  </si>
  <si>
    <t>所得割のみの者</t>
    <rPh sb="0" eb="2">
      <t>ショトク</t>
    </rPh>
    <rPh sb="2" eb="3">
      <t>ワリ</t>
    </rPh>
    <rPh sb="6" eb="7">
      <t>モノ</t>
    </rPh>
    <phoneticPr fontId="2"/>
  </si>
  <si>
    <t>翌年度の税額</t>
    <rPh sb="0" eb="3">
      <t>ヨクネンド</t>
    </rPh>
    <rPh sb="4" eb="6">
      <t>ゼイガク</t>
    </rPh>
    <phoneticPr fontId="2"/>
  </si>
  <si>
    <t>均等割のみの者</t>
    <rPh sb="0" eb="3">
      <t>キントウワリ</t>
    </rPh>
    <rPh sb="3" eb="4">
      <t>ショカツ</t>
    </rPh>
    <rPh sb="6" eb="7">
      <t>モノ</t>
    </rPh>
    <phoneticPr fontId="2"/>
  </si>
  <si>
    <t>当該年度分の税額</t>
    <rPh sb="0" eb="2">
      <t>トウガイ</t>
    </rPh>
    <rPh sb="2" eb="4">
      <t>ネンド</t>
    </rPh>
    <rPh sb="4" eb="5">
      <t>ブン</t>
    </rPh>
    <rPh sb="6" eb="8">
      <t>ゼイガク</t>
    </rPh>
    <phoneticPr fontId="2"/>
  </si>
  <si>
    <t>納税
人口</t>
    <rPh sb="0" eb="2">
      <t>ノウゼイ</t>
    </rPh>
    <rPh sb="3" eb="5">
      <t>ジンコウ</t>
    </rPh>
    <phoneticPr fontId="2"/>
  </si>
  <si>
    <t>(ア)　市県民税の納税義務者数及び課税状況</t>
    <rPh sb="4" eb="8">
      <t>シケンミンゼイ</t>
    </rPh>
    <rPh sb="9" eb="11">
      <t>ノウゼイ</t>
    </rPh>
    <rPh sb="11" eb="14">
      <t>ギムシャ</t>
    </rPh>
    <rPh sb="14" eb="15">
      <t>スウ</t>
    </rPh>
    <rPh sb="15" eb="16">
      <t>オヨ</t>
    </rPh>
    <rPh sb="17" eb="19">
      <t>カゼイ</t>
    </rPh>
    <rPh sb="19" eb="21">
      <t>ジョウキョウ</t>
    </rPh>
    <phoneticPr fontId="2"/>
  </si>
  <si>
    <t>10万円以下
の金額</t>
    <rPh sb="2" eb="4">
      <t>マンエン</t>
    </rPh>
    <rPh sb="4" eb="6">
      <t>イカ</t>
    </rPh>
    <rPh sb="8" eb="10">
      <t>キンガク</t>
    </rPh>
    <phoneticPr fontId="2"/>
  </si>
  <si>
    <t>所得割のあるもの</t>
    <rPh sb="0" eb="2">
      <t>ショトク</t>
    </rPh>
    <rPh sb="2" eb="3">
      <t>ワリ</t>
    </rPh>
    <phoneticPr fontId="2"/>
  </si>
  <si>
    <t>譲渡所得等
分離課税分</t>
    <rPh sb="0" eb="4">
      <t>ジョウトショトク</t>
    </rPh>
    <rPh sb="4" eb="5">
      <t>トウ</t>
    </rPh>
    <rPh sb="6" eb="8">
      <t>ブンリ</t>
    </rPh>
    <rPh sb="8" eb="10">
      <t>カゼイ</t>
    </rPh>
    <rPh sb="10" eb="11">
      <t>ブン</t>
    </rPh>
    <phoneticPr fontId="2"/>
  </si>
  <si>
    <t>その他の
所得者</t>
    <rPh sb="2" eb="3">
      <t>タ</t>
    </rPh>
    <rPh sb="5" eb="7">
      <t>ショトク</t>
    </rPh>
    <rPh sb="7" eb="8">
      <t>シャ</t>
    </rPh>
    <phoneticPr fontId="2"/>
  </si>
  <si>
    <t>農業所得者</t>
    <rPh sb="0" eb="2">
      <t>ノウギョウ</t>
    </rPh>
    <rPh sb="2" eb="4">
      <t>ショトク</t>
    </rPh>
    <rPh sb="4" eb="5">
      <t>シャ</t>
    </rPh>
    <phoneticPr fontId="2"/>
  </si>
  <si>
    <t>営業等所得者</t>
    <rPh sb="0" eb="6">
      <t>エイギョウトウショトクシャ</t>
    </rPh>
    <phoneticPr fontId="2"/>
  </si>
  <si>
    <t>給与所得者</t>
    <rPh sb="0" eb="2">
      <t>キュウヨ</t>
    </rPh>
    <rPh sb="2" eb="4">
      <t>ショトク</t>
    </rPh>
    <rPh sb="4" eb="5">
      <t>シャ</t>
    </rPh>
    <phoneticPr fontId="2"/>
  </si>
  <si>
    <t>（単位：人・千円）</t>
    <rPh sb="1" eb="3">
      <t>タンイ</t>
    </rPh>
    <rPh sb="4" eb="5">
      <t>ヒト</t>
    </rPh>
    <rPh sb="6" eb="8">
      <t>センエン</t>
    </rPh>
    <phoneticPr fontId="2"/>
  </si>
  <si>
    <t>(ウ)　課税標準額段階別課税状況調（所得割額の調）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カゼイ</t>
    </rPh>
    <rPh sb="14" eb="16">
      <t>ジョウキョウ</t>
    </rPh>
    <rPh sb="16" eb="17">
      <t>シラベ</t>
    </rPh>
    <rPh sb="18" eb="20">
      <t>ショトク</t>
    </rPh>
    <rPh sb="20" eb="21">
      <t>ワリ</t>
    </rPh>
    <rPh sb="21" eb="22">
      <t>ガク</t>
    </rPh>
    <rPh sb="23" eb="24">
      <t>シラベ</t>
    </rPh>
    <phoneticPr fontId="2"/>
  </si>
  <si>
    <t>構成比(％)</t>
    <rPh sb="0" eb="3">
      <t>コウセイヒ</t>
    </rPh>
    <phoneticPr fontId="2"/>
  </si>
  <si>
    <t>家屋敷等のみ</t>
    <rPh sb="0" eb="3">
      <t>イエヤシキ</t>
    </rPh>
    <rPh sb="3" eb="4">
      <t>トウ</t>
    </rPh>
    <phoneticPr fontId="2"/>
  </si>
  <si>
    <t>その他の所得者</t>
    <rPh sb="2" eb="3">
      <t>タ</t>
    </rPh>
    <rPh sb="4" eb="6">
      <t>ショトク</t>
    </rPh>
    <rPh sb="6" eb="7">
      <t>シャ</t>
    </rPh>
    <phoneticPr fontId="2"/>
  </si>
  <si>
    <t>営業等所得者</t>
    <rPh sb="0" eb="2">
      <t>エイギョウ</t>
    </rPh>
    <rPh sb="2" eb="3">
      <t>トウ</t>
    </rPh>
    <rPh sb="3" eb="5">
      <t>ショトク</t>
    </rPh>
    <rPh sb="5" eb="6">
      <t>シャ</t>
    </rPh>
    <phoneticPr fontId="2"/>
  </si>
  <si>
    <t>市民税額</t>
    <rPh sb="0" eb="3">
      <t>シミンゼイ</t>
    </rPh>
    <rPh sb="3" eb="4">
      <t>ガク</t>
    </rPh>
    <phoneticPr fontId="2"/>
  </si>
  <si>
    <t>納税
義務者</t>
    <rPh sb="0" eb="2">
      <t>ノウゼイ</t>
    </rPh>
    <rPh sb="3" eb="6">
      <t>ギムシャ</t>
    </rPh>
    <phoneticPr fontId="2"/>
  </si>
  <si>
    <t>均等割額</t>
    <rPh sb="0" eb="2">
      <t>キントウ</t>
    </rPh>
    <rPh sb="2" eb="3">
      <t>ワリ</t>
    </rPh>
    <rPh sb="3" eb="4">
      <t>ガク</t>
    </rPh>
    <phoneticPr fontId="2"/>
  </si>
  <si>
    <t>所得者区分</t>
    <rPh sb="0" eb="2">
      <t>ショトク</t>
    </rPh>
    <rPh sb="2" eb="3">
      <t>シャ</t>
    </rPh>
    <rPh sb="3" eb="5">
      <t>クブン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</si>
  <si>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</si>
  <si>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所得割のみ
を納める者</t>
    <rPh sb="0" eb="2">
      <t>ショトク</t>
    </rPh>
    <rPh sb="2" eb="3">
      <t>ワリ</t>
    </rPh>
    <rPh sb="7" eb="8">
      <t>オサ</t>
    </rPh>
    <rPh sb="10" eb="11">
      <t>モノ</t>
    </rPh>
    <phoneticPr fontId="2"/>
  </si>
  <si>
    <t>均等割のみ
を納める者</t>
    <rPh sb="0" eb="3">
      <t>キントウワリ</t>
    </rPh>
    <rPh sb="7" eb="8">
      <t>オサ</t>
    </rPh>
    <rPh sb="10" eb="11">
      <t>モノ</t>
    </rPh>
    <phoneticPr fontId="2"/>
  </si>
  <si>
    <t>（単位：人・千円・％）</t>
    <rPh sb="1" eb="3">
      <t>タンイ</t>
    </rPh>
    <rPh sb="4" eb="5">
      <t>ヒト</t>
    </rPh>
    <rPh sb="6" eb="8">
      <t>センエン</t>
    </rPh>
    <phoneticPr fontId="2"/>
  </si>
  <si>
    <t>(イ)　所得者区分別納税義務者等に関する調</t>
    <rPh sb="4" eb="6">
      <t>ショトク</t>
    </rPh>
    <rPh sb="6" eb="7">
      <t>シャ</t>
    </rPh>
    <rPh sb="7" eb="9">
      <t>クブン</t>
    </rPh>
    <rPh sb="9" eb="10">
      <t>ベツ</t>
    </rPh>
    <rPh sb="10" eb="12">
      <t>ノウゼイ</t>
    </rPh>
    <rPh sb="12" eb="15">
      <t>ギムシャ</t>
    </rPh>
    <rPh sb="15" eb="16">
      <t>トウ</t>
    </rPh>
    <rPh sb="17" eb="18">
      <t>カン</t>
    </rPh>
    <rPh sb="20" eb="21">
      <t>シラベ</t>
    </rPh>
    <phoneticPr fontId="2"/>
  </si>
  <si>
    <t>700万円を
超える金額</t>
    <rPh sb="3" eb="5">
      <t>マンエン</t>
    </rPh>
    <rPh sb="7" eb="8">
      <t>コ</t>
    </rPh>
    <rPh sb="10" eb="12">
      <t>キンガク</t>
    </rPh>
    <phoneticPr fontId="2"/>
  </si>
  <si>
    <t>700万円以下
の金額</t>
    <rPh sb="3" eb="5">
      <t>マンエン</t>
    </rPh>
    <rPh sb="5" eb="7">
      <t>イカ</t>
    </rPh>
    <rPh sb="9" eb="11">
      <t>キンガク</t>
    </rPh>
    <phoneticPr fontId="2"/>
  </si>
  <si>
    <t>(千円)</t>
    <rPh sb="1" eb="3">
      <t>センエン</t>
    </rPh>
    <phoneticPr fontId="2"/>
  </si>
  <si>
    <t>（千円）</t>
    <rPh sb="1" eb="3">
      <t>センエン</t>
    </rPh>
    <phoneticPr fontId="2"/>
  </si>
  <si>
    <t>（千円）</t>
    <rPh sb="1" eb="2">
      <t>セン</t>
    </rPh>
    <rPh sb="2" eb="3">
      <t>エン</t>
    </rPh>
    <phoneticPr fontId="2"/>
  </si>
  <si>
    <t>（人）</t>
    <rPh sb="1" eb="2">
      <t>ヒト</t>
    </rPh>
    <phoneticPr fontId="2"/>
  </si>
  <si>
    <t>に係るもの</t>
    <rPh sb="1" eb="2">
      <t>カカ</t>
    </rPh>
    <phoneticPr fontId="2"/>
  </si>
  <si>
    <t>係るもの</t>
    <rPh sb="0" eb="1">
      <t>カカ</t>
    </rPh>
    <phoneticPr fontId="2"/>
  </si>
  <si>
    <t>特障加算分</t>
    <rPh sb="0" eb="1">
      <t>トク</t>
    </rPh>
    <rPh sb="1" eb="2">
      <t>ショウ</t>
    </rPh>
    <rPh sb="2" eb="4">
      <t>カサン</t>
    </rPh>
    <rPh sb="4" eb="5">
      <t>ブン</t>
    </rPh>
    <phoneticPr fontId="2"/>
  </si>
  <si>
    <t>(23～69歳)</t>
    <rPh sb="6" eb="7">
      <t>サイ</t>
    </rPh>
    <phoneticPr fontId="2"/>
  </si>
  <si>
    <t>係る金額</t>
    <rPh sb="0" eb="1">
      <t>カカ</t>
    </rPh>
    <rPh sb="2" eb="4">
      <t>キンガク</t>
    </rPh>
    <phoneticPr fontId="2"/>
  </si>
  <si>
    <t>に係る金額</t>
    <rPh sb="1" eb="2">
      <t>カカ</t>
    </rPh>
    <rPh sb="3" eb="5">
      <t>キンガク</t>
    </rPh>
    <phoneticPr fontId="2"/>
  </si>
  <si>
    <t>置に係る者</t>
    <rPh sb="0" eb="1">
      <t>チ</t>
    </rPh>
    <rPh sb="2" eb="3">
      <t>カカ</t>
    </rPh>
    <rPh sb="4" eb="5">
      <t>モノ</t>
    </rPh>
    <phoneticPr fontId="2"/>
  </si>
  <si>
    <t>の控除額</t>
    <rPh sb="1" eb="3">
      <t>コウジョ</t>
    </rPh>
    <rPh sb="3" eb="4">
      <t>ガク</t>
    </rPh>
    <phoneticPr fontId="2"/>
  </si>
  <si>
    <t>税額控除</t>
    <rPh sb="0" eb="2">
      <t>ゼイガク</t>
    </rPh>
    <rPh sb="2" eb="4">
      <t>コウジョ</t>
    </rPh>
    <phoneticPr fontId="2"/>
  </si>
  <si>
    <t>金額に</t>
    <rPh sb="0" eb="2">
      <t>キンガク</t>
    </rPh>
    <phoneticPr fontId="2"/>
  </si>
  <si>
    <t>所得等の金額</t>
    <rPh sb="2" eb="3">
      <t>トウ</t>
    </rPh>
    <rPh sb="4" eb="6">
      <t>キンガク</t>
    </rPh>
    <phoneticPr fontId="2"/>
  </si>
  <si>
    <t>の譲渡に</t>
    <rPh sb="1" eb="3">
      <t>ジョウト</t>
    </rPh>
    <phoneticPr fontId="2"/>
  </si>
  <si>
    <t>としての譲渡</t>
    <rPh sb="4" eb="6">
      <t>ジョウト</t>
    </rPh>
    <phoneticPr fontId="2"/>
  </si>
  <si>
    <t>金額及び退</t>
    <rPh sb="0" eb="2">
      <t>キンガク</t>
    </rPh>
    <rPh sb="2" eb="3">
      <t>オヨ</t>
    </rPh>
    <rPh sb="4" eb="5">
      <t>タイ</t>
    </rPh>
    <phoneticPr fontId="2"/>
  </si>
  <si>
    <t>等の金額</t>
    <rPh sb="0" eb="1">
      <t>トウ</t>
    </rPh>
    <rPh sb="2" eb="4">
      <t>キンガク</t>
    </rPh>
    <phoneticPr fontId="2"/>
  </si>
  <si>
    <t>うち同居</t>
    <rPh sb="2" eb="4">
      <t>ドウキョ</t>
    </rPh>
    <phoneticPr fontId="2"/>
  </si>
  <si>
    <t>(70歳以上)</t>
    <rPh sb="3" eb="4">
      <t>サイ</t>
    </rPh>
    <rPh sb="4" eb="6">
      <t>イジョウ</t>
    </rPh>
    <phoneticPr fontId="2"/>
  </si>
  <si>
    <t>(19歳～22歳)</t>
    <rPh sb="3" eb="4">
      <t>サイ</t>
    </rPh>
    <rPh sb="7" eb="8">
      <t>サイ</t>
    </rPh>
    <phoneticPr fontId="2"/>
  </si>
  <si>
    <t>(16～18歳)</t>
    <rPh sb="6" eb="7">
      <t>サイ</t>
    </rPh>
    <phoneticPr fontId="2"/>
  </si>
  <si>
    <t>(70歳未満)</t>
    <rPh sb="3" eb="6">
      <t>サイミマン</t>
    </rPh>
    <phoneticPr fontId="2"/>
  </si>
  <si>
    <t>特別</t>
    <rPh sb="0" eb="2">
      <t>トクベツ</t>
    </rPh>
    <phoneticPr fontId="2"/>
  </si>
  <si>
    <t>普通</t>
    <rPh sb="0" eb="2">
      <t>フツウ</t>
    </rPh>
    <phoneticPr fontId="2"/>
  </si>
  <si>
    <t>左のうちセルフメディケーション税制に係る分（千円）</t>
    <rPh sb="0" eb="1">
      <t>ヒダリ</t>
    </rPh>
    <rPh sb="15" eb="17">
      <t>ゼイセイ</t>
    </rPh>
    <rPh sb="18" eb="19">
      <t>カカ</t>
    </rPh>
    <rPh sb="20" eb="21">
      <t>ブン</t>
    </rPh>
    <rPh sb="22" eb="24">
      <t>センエン</t>
    </rPh>
    <phoneticPr fontId="2"/>
  </si>
  <si>
    <t>等の金額に</t>
    <rPh sb="0" eb="1">
      <t>トウ</t>
    </rPh>
    <rPh sb="2" eb="4">
      <t>キンガク</t>
    </rPh>
    <phoneticPr fontId="2"/>
  </si>
  <si>
    <t>税額調整措</t>
    <rPh sb="0" eb="2">
      <t>ゼイガク</t>
    </rPh>
    <rPh sb="2" eb="4">
      <t>チョウセイ</t>
    </rPh>
    <rPh sb="4" eb="5">
      <t>ソ</t>
    </rPh>
    <phoneticPr fontId="2"/>
  </si>
  <si>
    <t>金等特別</t>
    <rPh sb="0" eb="1">
      <t>キン</t>
    </rPh>
    <rPh sb="1" eb="2">
      <t>トウ</t>
    </rPh>
    <rPh sb="2" eb="4">
      <t>トクベツ</t>
    </rPh>
    <phoneticPr fontId="2"/>
  </si>
  <si>
    <t>外国税額</t>
    <rPh sb="0" eb="2">
      <t>ガイコク</t>
    </rPh>
    <rPh sb="2" eb="4">
      <t>ゼイガク</t>
    </rPh>
    <phoneticPr fontId="2"/>
  </si>
  <si>
    <t>に係る</t>
    <rPh sb="1" eb="2">
      <t>カカ</t>
    </rPh>
    <phoneticPr fontId="2"/>
  </si>
  <si>
    <t>に係る譲渡</t>
    <rPh sb="3" eb="5">
      <t>ジョウト</t>
    </rPh>
    <phoneticPr fontId="2"/>
  </si>
  <si>
    <t>一般の譲渡</t>
    <rPh sb="0" eb="2">
      <t>イッパン</t>
    </rPh>
    <rPh sb="3" eb="5">
      <t>ジョウト</t>
    </rPh>
    <phoneticPr fontId="2"/>
  </si>
  <si>
    <t>居住用財産</t>
    <rPh sb="0" eb="3">
      <t>キョジュウヨウ</t>
    </rPh>
    <rPh sb="3" eb="5">
      <t>ザイサン</t>
    </rPh>
    <phoneticPr fontId="2"/>
  </si>
  <si>
    <t>優良住宅地</t>
    <rPh sb="0" eb="2">
      <t>ユウリョウ</t>
    </rPh>
    <rPh sb="2" eb="5">
      <t>ジュウタクチ</t>
    </rPh>
    <phoneticPr fontId="2"/>
  </si>
  <si>
    <t>る事業所得</t>
    <rPh sb="1" eb="3">
      <t>ジギョウ</t>
    </rPh>
    <rPh sb="3" eb="5">
      <t>ショトク</t>
    </rPh>
    <phoneticPr fontId="2"/>
  </si>
  <si>
    <t>、山林所得</t>
    <rPh sb="1" eb="3">
      <t>サンリン</t>
    </rPh>
    <rPh sb="3" eb="5">
      <t>ショトク</t>
    </rPh>
    <phoneticPr fontId="2"/>
  </si>
  <si>
    <t>係る雑所得</t>
    <rPh sb="0" eb="1">
      <t>カカ</t>
    </rPh>
    <rPh sb="2" eb="5">
      <t>ザツショトク</t>
    </rPh>
    <phoneticPr fontId="2"/>
  </si>
  <si>
    <t>等の配当</t>
    <rPh sb="0" eb="1">
      <t>トウ</t>
    </rPh>
    <rPh sb="2" eb="4">
      <t>ハイトウ</t>
    </rPh>
    <phoneticPr fontId="2"/>
  </si>
  <si>
    <t>国、地方公共団体等に対する譲渡に係るもの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0" eb="11">
      <t>タイ</t>
    </rPh>
    <rPh sb="13" eb="15">
      <t>ジョウト</t>
    </rPh>
    <rPh sb="16" eb="17">
      <t>カカ</t>
    </rPh>
    <phoneticPr fontId="2"/>
  </si>
  <si>
    <t>扶養親族の</t>
    <rPh sb="0" eb="2">
      <t>フヨウ</t>
    </rPh>
    <rPh sb="2" eb="4">
      <t>シンゾク</t>
    </rPh>
    <phoneticPr fontId="2"/>
  </si>
  <si>
    <t>同居老親等</t>
    <rPh sb="0" eb="2">
      <t>ドウキョ</t>
    </rPh>
    <rPh sb="2" eb="3">
      <t>ロウ</t>
    </rPh>
    <rPh sb="3" eb="5">
      <t>シントウ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</si>
  <si>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</si>
  <si>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</si>
  <si>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一般</t>
    <rPh sb="0" eb="2">
      <t>イッパン</t>
    </rPh>
    <phoneticPr fontId="2"/>
  </si>
  <si>
    <t>老人配偶者</t>
    <rPh sb="0" eb="2">
      <t>ロウジン</t>
    </rPh>
    <rPh sb="2" eb="5">
      <t>ハイグウシャ</t>
    </rPh>
    <phoneticPr fontId="2"/>
  </si>
  <si>
    <t>（同居特障加算分含まず）</t>
    <rPh sb="1" eb="3">
      <t>ドウキョ</t>
    </rPh>
    <rPh sb="3" eb="4">
      <t>トク</t>
    </rPh>
    <rPh sb="4" eb="5">
      <t>ショウ</t>
    </rPh>
    <rPh sb="5" eb="7">
      <t>カサン</t>
    </rPh>
    <rPh sb="7" eb="8">
      <t>ブン</t>
    </rPh>
    <rPh sb="8" eb="9">
      <t>フク</t>
    </rPh>
    <phoneticPr fontId="2"/>
  </si>
  <si>
    <t>共済等掛金</t>
    <rPh sb="0" eb="2">
      <t>キョウサイ</t>
    </rPh>
    <rPh sb="2" eb="3">
      <t>トウ</t>
    </rPh>
    <rPh sb="3" eb="5">
      <t>カケキン</t>
    </rPh>
    <phoneticPr fontId="2"/>
  </si>
  <si>
    <t>に係る配当</t>
    <rPh sb="1" eb="2">
      <t>カカ</t>
    </rPh>
    <rPh sb="3" eb="5">
      <t>ハイトウ</t>
    </rPh>
    <phoneticPr fontId="2"/>
  </si>
  <si>
    <t>係る譲渡所得</t>
    <rPh sb="0" eb="1">
      <t>カカ</t>
    </rPh>
    <rPh sb="2" eb="4">
      <t>ジョウト</t>
    </rPh>
    <rPh sb="4" eb="6">
      <t>ショトク</t>
    </rPh>
    <phoneticPr fontId="2"/>
  </si>
  <si>
    <t>国、地方公共
団体等に
対する譲渡
に係る金額　　　　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</si>
  <si>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左記のうち</t>
    <rPh sb="0" eb="2">
      <t>サキ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</si>
  <si>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</si>
  <si>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株式等譲渡</t>
    <rPh sb="0" eb="2">
      <t>カブシキ</t>
    </rPh>
    <rPh sb="2" eb="3">
      <t>トウ</t>
    </rPh>
    <rPh sb="3" eb="5">
      <t>ジョウト</t>
    </rPh>
    <phoneticPr fontId="2"/>
  </si>
  <si>
    <t>住宅借入</t>
    <rPh sb="0" eb="2">
      <t>ジュウタク</t>
    </rPh>
    <rPh sb="2" eb="4">
      <t>カリイレ</t>
    </rPh>
    <phoneticPr fontId="2"/>
  </si>
  <si>
    <t>調整控除</t>
    <rPh sb="0" eb="2">
      <t>チョウセイ</t>
    </rPh>
    <rPh sb="2" eb="4">
      <t>コウジョ</t>
    </rPh>
    <phoneticPr fontId="2"/>
  </si>
  <si>
    <t>先物取引</t>
    <rPh sb="0" eb="2">
      <t>サキモノ</t>
    </rPh>
    <rPh sb="2" eb="4">
      <t>トリヒキ</t>
    </rPh>
    <phoneticPr fontId="2"/>
  </si>
  <si>
    <t>上場株式等</t>
    <rPh sb="0" eb="2">
      <t>ジョウジョウ</t>
    </rPh>
    <rPh sb="2" eb="4">
      <t>カブシキ</t>
    </rPh>
    <rPh sb="4" eb="5">
      <t>トウ</t>
    </rPh>
    <phoneticPr fontId="2"/>
  </si>
  <si>
    <t>一般株式等</t>
    <rPh sb="0" eb="2">
      <t>イッパン</t>
    </rPh>
    <rPh sb="2" eb="4">
      <t>カブシキ</t>
    </rPh>
    <rPh sb="4" eb="5">
      <t>トウ</t>
    </rPh>
    <phoneticPr fontId="2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</si>
  <si>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2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</si>
  <si>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2"/>
  </si>
  <si>
    <t>土地等に係</t>
    <rPh sb="0" eb="2">
      <t>トチ</t>
    </rPh>
    <rPh sb="2" eb="3">
      <t>トウ</t>
    </rPh>
    <rPh sb="4" eb="5">
      <t>カカ</t>
    </rPh>
    <phoneticPr fontId="2"/>
  </si>
  <si>
    <t>総所得金額</t>
    <rPh sb="0" eb="3">
      <t>ソウショトク</t>
    </rPh>
    <rPh sb="3" eb="5">
      <t>キンガク</t>
    </rPh>
    <phoneticPr fontId="2"/>
  </si>
  <si>
    <t>先物取引に</t>
    <rPh sb="0" eb="2">
      <t>サキモノ</t>
    </rPh>
    <rPh sb="2" eb="4">
      <t>トリヒキ</t>
    </rPh>
    <phoneticPr fontId="2"/>
  </si>
  <si>
    <t>上場株式</t>
    <rPh sb="0" eb="2">
      <t>ジョウジョウ</t>
    </rPh>
    <rPh sb="2" eb="4">
      <t>カブシキ</t>
    </rPh>
    <phoneticPr fontId="2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</si>
  <si>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</si>
  <si>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</si>
  <si>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退職所得</t>
    <rPh sb="0" eb="2">
      <t>タイショク</t>
    </rPh>
    <rPh sb="2" eb="4">
      <t>ショトク</t>
    </rPh>
    <phoneticPr fontId="2"/>
  </si>
  <si>
    <t>山林所得</t>
    <rPh sb="0" eb="2">
      <t>サンリン</t>
    </rPh>
    <rPh sb="2" eb="4">
      <t>ショトク</t>
    </rPh>
    <phoneticPr fontId="2"/>
  </si>
  <si>
    <t>基礎</t>
    <rPh sb="0" eb="2">
      <t>キソ</t>
    </rPh>
    <phoneticPr fontId="2"/>
  </si>
  <si>
    <t>配偶者及び</t>
    <rPh sb="0" eb="3">
      <t>ハイグウシャ</t>
    </rPh>
    <rPh sb="3" eb="4">
      <t>オヨ</t>
    </rPh>
    <phoneticPr fontId="2"/>
  </si>
  <si>
    <t>扶養</t>
    <rPh sb="0" eb="2">
      <t>フヨウ</t>
    </rPh>
    <phoneticPr fontId="2"/>
  </si>
  <si>
    <t>配偶者特別</t>
    <rPh sb="0" eb="3">
      <t>ハイグウシャ</t>
    </rPh>
    <rPh sb="3" eb="5">
      <t>トクベツ</t>
    </rPh>
    <phoneticPr fontId="2"/>
  </si>
  <si>
    <t>配偶者</t>
    <rPh sb="0" eb="3">
      <t>ハイグウシャ</t>
    </rPh>
    <phoneticPr fontId="2"/>
  </si>
  <si>
    <t>勤労学生</t>
    <rPh sb="0" eb="2">
      <t>キンロウ</t>
    </rPh>
    <rPh sb="2" eb="4">
      <t>ガクセイ</t>
    </rPh>
    <phoneticPr fontId="2"/>
  </si>
  <si>
    <t>寡婦</t>
    <rPh sb="0" eb="2">
      <t>カフ</t>
    </rPh>
    <phoneticPr fontId="2"/>
  </si>
  <si>
    <t>障害者</t>
    <rPh sb="0" eb="3">
      <t>ショウガイシャ</t>
    </rPh>
    <phoneticPr fontId="2"/>
  </si>
  <si>
    <t>地震保険料</t>
    <rPh sb="0" eb="2">
      <t>ジシン</t>
    </rPh>
    <rPh sb="2" eb="5">
      <t>ホケンリョウ</t>
    </rPh>
    <phoneticPr fontId="2"/>
  </si>
  <si>
    <t>生命保険料</t>
    <rPh sb="0" eb="2">
      <t>セイメイ</t>
    </rPh>
    <rPh sb="2" eb="5">
      <t>ホケンリョウ</t>
    </rPh>
    <phoneticPr fontId="2"/>
  </si>
  <si>
    <t>小規模企業</t>
    <rPh sb="0" eb="3">
      <t>ショウキボ</t>
    </rPh>
    <rPh sb="3" eb="5">
      <t>キギョウ</t>
    </rPh>
    <phoneticPr fontId="2"/>
  </si>
  <si>
    <t>社会保険料</t>
    <rPh sb="0" eb="2">
      <t>シャカイ</t>
    </rPh>
    <rPh sb="2" eb="5">
      <t>ホケンリョウ</t>
    </rPh>
    <phoneticPr fontId="2"/>
  </si>
  <si>
    <t>医療費</t>
    <rPh sb="0" eb="3">
      <t>イリョウヒ</t>
    </rPh>
    <phoneticPr fontId="2"/>
  </si>
  <si>
    <t>雑損</t>
    <rPh sb="0" eb="2">
      <t>ザッソン</t>
    </rPh>
    <phoneticPr fontId="2"/>
  </si>
  <si>
    <t>上場株式等に</t>
    <rPh sb="0" eb="2">
      <t>ジョウジョウ</t>
    </rPh>
    <rPh sb="2" eb="4">
      <t>カブシキ</t>
    </rPh>
    <rPh sb="4" eb="5">
      <t>トウ</t>
    </rPh>
    <phoneticPr fontId="2"/>
  </si>
  <si>
    <t>一般株式等に</t>
    <rPh sb="0" eb="2">
      <t>イッパン</t>
    </rPh>
    <rPh sb="2" eb="4">
      <t>カブシキ</t>
    </rPh>
    <rPh sb="4" eb="5">
      <t>トウ</t>
    </rPh>
    <phoneticPr fontId="2"/>
  </si>
  <si>
    <t>分離短期譲渡金額</t>
    <rPh sb="0" eb="2">
      <t>ブンリ</t>
    </rPh>
    <rPh sb="2" eb="4">
      <t>タンキ</t>
    </rPh>
    <rPh sb="4" eb="6">
      <t>ジョウト</t>
    </rPh>
    <rPh sb="6" eb="8">
      <t>キンガク</t>
    </rPh>
    <phoneticPr fontId="2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</si>
  <si>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</si>
  <si>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</si>
  <si>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</si>
  <si>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平均税率</t>
    <rPh sb="0" eb="2">
      <t>ヘイキン</t>
    </rPh>
    <rPh sb="2" eb="4">
      <t>ゼイリツ</t>
    </rPh>
    <phoneticPr fontId="2"/>
  </si>
  <si>
    <t>減免税額</t>
    <rPh sb="0" eb="2">
      <t>ゲンメン</t>
    </rPh>
    <rPh sb="2" eb="4">
      <t>ゼイガク</t>
    </rPh>
    <phoneticPr fontId="2"/>
  </si>
  <si>
    <t>税額調整額</t>
    <rPh sb="0" eb="2">
      <t>ゼイガク</t>
    </rPh>
    <rPh sb="2" eb="4">
      <t>チョウセイ</t>
    </rPh>
    <rPh sb="4" eb="5">
      <t>ガク</t>
    </rPh>
    <phoneticPr fontId="2"/>
  </si>
  <si>
    <t>算出税額</t>
    <rPh sb="0" eb="2">
      <t>サンシュツ</t>
    </rPh>
    <rPh sb="2" eb="4">
      <t>ゼイガク</t>
    </rPh>
    <phoneticPr fontId="2"/>
  </si>
  <si>
    <t>総所得金額等</t>
    <rPh sb="0" eb="5">
      <t>ソウショトクキンガク</t>
    </rPh>
    <rPh sb="5" eb="6">
      <t>トウ</t>
    </rPh>
    <phoneticPr fontId="2"/>
  </si>
  <si>
    <t>総所得金額等</t>
    <rPh sb="0" eb="3">
      <t>ソウショトク</t>
    </rPh>
    <rPh sb="3" eb="5">
      <t>キンガク</t>
    </rPh>
    <rPh sb="5" eb="6">
      <t>トウ</t>
    </rPh>
    <phoneticPr fontId="2"/>
  </si>
  <si>
    <t>(オ)　課税標準額段階別所得割額等に関する調（県民税）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ケンミンゼイ</t>
    </rPh>
    <phoneticPr fontId="2"/>
  </si>
  <si>
    <t>1,000万円を
超える金額</t>
    <rPh sb="5" eb="7">
      <t>マンエン</t>
    </rPh>
    <rPh sb="9" eb="10">
      <t>コ</t>
    </rPh>
    <rPh sb="12" eb="14">
      <t>キンガク</t>
    </rPh>
    <phoneticPr fontId="2"/>
  </si>
  <si>
    <t>国、地方公共団体等に
対する譲渡
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phoneticPr fontId="2"/>
  </si>
  <si>
    <t>係る譲渡所得</t>
    <rPh sb="0" eb="1">
      <t>カカ</t>
    </rPh>
    <rPh sb="2" eb="4">
      <t>ジョウト</t>
    </rPh>
    <phoneticPr fontId="2"/>
  </si>
  <si>
    <t>国、地方公共
団体等に
対する譲渡
に係る金額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</si>
  <si>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左のうち</t>
    <rPh sb="0" eb="1">
      <t>ヒダリ</t>
    </rPh>
    <phoneticPr fontId="2"/>
  </si>
  <si>
    <t>(エ)　課税標準額段階別所得割額等に関する調（市民税）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シミンゼイ</t>
    </rPh>
    <phoneticPr fontId="2"/>
  </si>
  <si>
    <t>(人)</t>
    <rPh sb="1" eb="2">
      <t>ヒト</t>
    </rPh>
    <phoneticPr fontId="2"/>
  </si>
  <si>
    <t>外国税
額控除</t>
    <rPh sb="0" eb="2">
      <t>ガイコク</t>
    </rPh>
    <rPh sb="4" eb="5">
      <t>ガク</t>
    </rPh>
    <rPh sb="5" eb="7">
      <t>コウジョ</t>
    </rPh>
    <phoneticPr fontId="2"/>
  </si>
  <si>
    <t>寄附金
税額控除</t>
    <rPh sb="0" eb="3">
      <t>キフキン</t>
    </rPh>
    <rPh sb="4" eb="6">
      <t>ゼイガク</t>
    </rPh>
    <rPh sb="6" eb="8">
      <t>コウジョ</t>
    </rPh>
    <phoneticPr fontId="2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</si>
  <si>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2"/>
  </si>
  <si>
    <t>配当控除</t>
    <rPh sb="0" eb="2">
      <t>ハイトウ</t>
    </rPh>
    <rPh sb="2" eb="4">
      <t>コウジョ</t>
    </rPh>
    <phoneticPr fontId="2"/>
  </si>
  <si>
    <t>利子所得
の金額</t>
    <rPh sb="0" eb="2">
      <t>リシ</t>
    </rPh>
    <rPh sb="2" eb="4">
      <t>ショトク</t>
    </rPh>
    <rPh sb="6" eb="8">
      <t>キンガク</t>
    </rPh>
    <phoneticPr fontId="2"/>
  </si>
  <si>
    <t>納税義
務者数</t>
    <rPh sb="0" eb="2">
      <t>ノウゼイ</t>
    </rPh>
    <rPh sb="2" eb="3">
      <t>ヨシ</t>
    </rPh>
    <rPh sb="4" eb="5">
      <t>ム</t>
    </rPh>
    <rPh sb="5" eb="6">
      <t>シャ</t>
    </rPh>
    <rPh sb="6" eb="7">
      <t>スウ</t>
    </rPh>
    <phoneticPr fontId="2"/>
  </si>
  <si>
    <t>配当所得の金額</t>
    <rPh sb="0" eb="2">
      <t>ハイトウ</t>
    </rPh>
    <rPh sb="2" eb="4">
      <t>ショトク</t>
    </rPh>
    <rPh sb="5" eb="7">
      <t>キンガク</t>
    </rPh>
    <phoneticPr fontId="2"/>
  </si>
  <si>
    <t>税額控除を行った納税義務者数</t>
    <rPh sb="0" eb="2">
      <t>ゼイガク</t>
    </rPh>
    <rPh sb="2" eb="4">
      <t>コウジョ</t>
    </rPh>
    <rPh sb="5" eb="6">
      <t>オコナ</t>
    </rPh>
    <rPh sb="8" eb="14">
      <t>ノウゼイギムシャスウ</t>
    </rPh>
    <phoneticPr fontId="2"/>
  </si>
  <si>
    <t>特定支出控除の特例の対象となった
納税義務者数</t>
    <rPh sb="0" eb="2">
      <t>トクテイ</t>
    </rPh>
    <rPh sb="2" eb="4">
      <t>シシュツ</t>
    </rPh>
    <rPh sb="4" eb="6">
      <t>コウジョ</t>
    </rPh>
    <rPh sb="7" eb="9">
      <t>トクレイ</t>
    </rPh>
    <rPh sb="10" eb="12">
      <t>タイショウ</t>
    </rPh>
    <rPh sb="17" eb="19">
      <t>ノウゼイ</t>
    </rPh>
    <rPh sb="19" eb="22">
      <t>ギムシャ</t>
    </rPh>
    <rPh sb="22" eb="23">
      <t>スウ</t>
    </rPh>
    <phoneticPr fontId="2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</si>
  <si>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2"/>
  </si>
  <si>
    <t>(人)</t>
    <rPh sb="1" eb="2">
      <t>ニン</t>
    </rPh>
    <phoneticPr fontId="2"/>
  </si>
  <si>
    <r>
      <t>(23歳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69歳)</t>
    </r>
    <rPh sb="3" eb="4">
      <t>サイ</t>
    </rPh>
    <rPh sb="7" eb="8">
      <t>サイ</t>
    </rPh>
    <phoneticPr fontId="2"/>
  </si>
  <si>
    <t>(70歳以上)</t>
    <rPh sb="3" eb="6">
      <t>サイイジョウ</t>
    </rPh>
    <phoneticPr fontId="2"/>
  </si>
  <si>
    <r>
      <t>(19歳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22歳)</t>
    </r>
    <rPh sb="3" eb="4">
      <t>サイ</t>
    </rPh>
    <rPh sb="7" eb="8">
      <t>サイ</t>
    </rPh>
    <phoneticPr fontId="2"/>
  </si>
  <si>
    <r>
      <t>(16歳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18歳)</t>
    </r>
    <rPh sb="3" eb="4">
      <t>サイ</t>
    </rPh>
    <rPh sb="7" eb="8">
      <t>サイ</t>
    </rPh>
    <phoneticPr fontId="2"/>
  </si>
  <si>
    <t>(70歳未満)</t>
    <rPh sb="3" eb="4">
      <t>サイ</t>
    </rPh>
    <rPh sb="4" eb="6">
      <t>ミマン</t>
    </rPh>
    <phoneticPr fontId="2"/>
  </si>
  <si>
    <t>実人員</t>
    <rPh sb="0" eb="1">
      <t>ジツ</t>
    </rPh>
    <rPh sb="1" eb="3">
      <t>ジンイン</t>
    </rPh>
    <phoneticPr fontId="2"/>
  </si>
  <si>
    <t>老人扶養</t>
    <rPh sb="0" eb="2">
      <t>ロウジン</t>
    </rPh>
    <rPh sb="2" eb="4">
      <t>フヨウ</t>
    </rPh>
    <phoneticPr fontId="2"/>
  </si>
  <si>
    <t>特定扶養</t>
    <rPh sb="0" eb="2">
      <t>トクテイ</t>
    </rPh>
    <rPh sb="2" eb="4">
      <t>フヨウ</t>
    </rPh>
    <phoneticPr fontId="2"/>
  </si>
  <si>
    <t>配偶者特別</t>
    <rPh sb="0" eb="2">
      <t>ハイグウ</t>
    </rPh>
    <rPh sb="2" eb="3">
      <t>シャ</t>
    </rPh>
    <rPh sb="3" eb="5">
      <t>トクベツ</t>
    </rPh>
    <phoneticPr fontId="2"/>
  </si>
  <si>
    <t>所得控除を行った納税義務者（つづき）</t>
    <rPh sb="0" eb="4">
      <t>ショトクコウジョ</t>
    </rPh>
    <rPh sb="5" eb="6">
      <t>オコナ</t>
    </rPh>
    <rPh sb="8" eb="13">
      <t>ノウゼイギムシャ</t>
    </rPh>
    <phoneticPr fontId="2"/>
  </si>
  <si>
    <t>特別障害者</t>
    <rPh sb="0" eb="2">
      <t>トクベツ</t>
    </rPh>
    <rPh sb="2" eb="5">
      <t>ショウガイシャ</t>
    </rPh>
    <phoneticPr fontId="2"/>
  </si>
  <si>
    <t>左のうち
長期分</t>
    <rPh sb="0" eb="1">
      <t>ヒダリ</t>
    </rPh>
    <rPh sb="5" eb="7">
      <t>チョウキ</t>
    </rPh>
    <rPh sb="7" eb="8">
      <t>ブン</t>
    </rPh>
    <phoneticPr fontId="2"/>
  </si>
  <si>
    <t>所得控除を行った納税義務者（つづき）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phoneticPr fontId="2"/>
  </si>
  <si>
    <t>左のうち
旧個人
年金分</t>
    <rPh sb="0" eb="1">
      <t>ヒダリ</t>
    </rPh>
    <phoneticPr fontId="2"/>
  </si>
  <si>
    <t>左のうち
旧生命
保険分</t>
    <rPh sb="0" eb="1">
      <t>ヒダリ</t>
    </rPh>
    <phoneticPr fontId="2"/>
  </si>
  <si>
    <t>左のうち
介護医療
保険分</t>
    <rPh sb="0" eb="1">
      <t>ヒダリ</t>
    </rPh>
    <phoneticPr fontId="2"/>
  </si>
  <si>
    <t>左のうち
新個人
年金分</t>
    <rPh sb="0" eb="1">
      <t>ヒダリ</t>
    </rPh>
    <phoneticPr fontId="2"/>
  </si>
  <si>
    <t>左のうち
新生命
保険分</t>
    <rPh sb="0" eb="1">
      <t>ヒダリ</t>
    </rPh>
    <phoneticPr fontId="2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</si>
  <si>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2"/>
  </si>
  <si>
    <t>(カ)　所得控除等の対象人員</t>
    <rPh sb="4" eb="6">
      <t>ショトク</t>
    </rPh>
    <rPh sb="6" eb="8">
      <t>コウジョ</t>
    </rPh>
    <rPh sb="8" eb="9">
      <t>トウ</t>
    </rPh>
    <rPh sb="10" eb="12">
      <t>タイショウ</t>
    </rPh>
    <rPh sb="12" eb="14">
      <t>ジンイン</t>
    </rPh>
    <phoneticPr fontId="2"/>
  </si>
  <si>
    <t>償却
資産</t>
    <rPh sb="0" eb="2">
      <t>ショウキャク</t>
    </rPh>
    <rPh sb="3" eb="5">
      <t>シサン</t>
    </rPh>
    <phoneticPr fontId="2"/>
  </si>
  <si>
    <t>調定額</t>
    <rPh sb="0" eb="2">
      <t>チョウテイ</t>
    </rPh>
    <phoneticPr fontId="2"/>
  </si>
  <si>
    <t>伸長率</t>
    <rPh sb="0" eb="2">
      <t>シンチョウ</t>
    </rPh>
    <rPh sb="2" eb="3">
      <t>リツ</t>
    </rPh>
    <phoneticPr fontId="2"/>
  </si>
  <si>
    <t>差引増減額</t>
    <rPh sb="0" eb="2">
      <t>サシヒキ</t>
    </rPh>
    <rPh sb="2" eb="5">
      <t>ゾウゲンガク</t>
    </rPh>
    <phoneticPr fontId="2"/>
  </si>
  <si>
    <t>(ア)　課税標準調定額等の調（当初調定額の比較）</t>
    <rPh sb="4" eb="6">
      <t>カゼイ</t>
    </rPh>
    <rPh sb="6" eb="8">
      <t>ヒョウジュン</t>
    </rPh>
    <rPh sb="8" eb="11">
      <t>チョウテイガク</t>
    </rPh>
    <rPh sb="11" eb="12">
      <t>トウ</t>
    </rPh>
    <rPh sb="13" eb="14">
      <t>シラベ</t>
    </rPh>
    <rPh sb="15" eb="17">
      <t>トウショ</t>
    </rPh>
    <rPh sb="17" eb="20">
      <t>チョウテイガク</t>
    </rPh>
    <rPh sb="21" eb="23">
      <t>ヒカク</t>
    </rPh>
    <phoneticPr fontId="2"/>
  </si>
  <si>
    <t>特例条例
地方活力向上地域不均一課税3年適用</t>
    <rPh sb="5" eb="7">
      <t>チホウ</t>
    </rPh>
    <rPh sb="7" eb="9">
      <t>カツリョク</t>
    </rPh>
    <rPh sb="9" eb="11">
      <t>コウジョウ</t>
    </rPh>
    <rPh sb="11" eb="13">
      <t>チイキ</t>
    </rPh>
    <rPh sb="13" eb="16">
      <t>フキンイツ</t>
    </rPh>
    <rPh sb="16" eb="18">
      <t>カゼイ</t>
    </rPh>
    <phoneticPr fontId="2"/>
  </si>
  <si>
    <t>特例条例
地域経済牽引課税免除3年適用</t>
    <rPh sb="0" eb="2">
      <t>トクレイ</t>
    </rPh>
    <rPh sb="2" eb="4">
      <t>ジョウレイ</t>
    </rPh>
    <rPh sb="5" eb="7">
      <t>チイキ</t>
    </rPh>
    <rPh sb="7" eb="9">
      <t>ケイザイ</t>
    </rPh>
    <rPh sb="9" eb="11">
      <t>ケンイン</t>
    </rPh>
    <rPh sb="11" eb="13">
      <t>カゼイ</t>
    </rPh>
    <rPh sb="13" eb="15">
      <t>メンジョ</t>
    </rPh>
    <rPh sb="16" eb="17">
      <t>ネン</t>
    </rPh>
    <rPh sb="17" eb="19">
      <t>テキヨウ</t>
    </rPh>
    <phoneticPr fontId="2"/>
  </si>
  <si>
    <t>特例条例
重要伝統的建造群</t>
    <rPh sb="0" eb="2">
      <t>トクレイ</t>
    </rPh>
    <rPh sb="2" eb="4">
      <t>ジョウレイ</t>
    </rPh>
    <rPh sb="5" eb="7">
      <t>ジュウヨウ</t>
    </rPh>
    <rPh sb="7" eb="10">
      <t>デントウテキ</t>
    </rPh>
    <rPh sb="10" eb="12">
      <t>ケンゾウ</t>
    </rPh>
    <rPh sb="12" eb="13">
      <t>グン</t>
    </rPh>
    <phoneticPr fontId="2"/>
  </si>
  <si>
    <t>市条例第54条第1項第4号
公衆浴場の用に供するもの他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コウシュウ</t>
    </rPh>
    <rPh sb="16" eb="18">
      <t>ヨクジョウ</t>
    </rPh>
    <rPh sb="19" eb="20">
      <t>ヨウ</t>
    </rPh>
    <rPh sb="21" eb="22">
      <t>キョウ</t>
    </rPh>
    <rPh sb="26" eb="27">
      <t>ホカ</t>
    </rPh>
    <phoneticPr fontId="2"/>
  </si>
  <si>
    <t>市条例第54条第1項第2号
公益の用に供する施設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コウエキ</t>
    </rPh>
    <rPh sb="17" eb="18">
      <t>ヨウ</t>
    </rPh>
    <rPh sb="19" eb="20">
      <t>キョウ</t>
    </rPh>
    <rPh sb="22" eb="24">
      <t>シセツ</t>
    </rPh>
    <phoneticPr fontId="2"/>
  </si>
  <si>
    <t>市条例第54条第1項第1号
公私の扶助を受けるもの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</t>
    </rPh>
    <rPh sb="17" eb="19">
      <t>フジョ</t>
    </rPh>
    <rPh sb="20" eb="21">
      <t>ウ</t>
    </rPh>
    <phoneticPr fontId="2"/>
  </si>
  <si>
    <t>法附則第15条の9第9項、第10項
省エネ改修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6" eb="17">
      <t>コウ</t>
    </rPh>
    <rPh sb="18" eb="19">
      <t>ショウ</t>
    </rPh>
    <rPh sb="21" eb="23">
      <t>カイシュウ</t>
    </rPh>
    <phoneticPr fontId="2"/>
  </si>
  <si>
    <t>法附則第15条の9第4項、第5項
バリアフリー</t>
    <rPh sb="0" eb="4">
      <t>ホウフソクダイ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phoneticPr fontId="2"/>
  </si>
  <si>
    <t>法附則第15条の8第2項
サービス付き高齢者向け住宅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7" eb="18">
      <t>ツ</t>
    </rPh>
    <rPh sb="19" eb="22">
      <t>コウレイシャ</t>
    </rPh>
    <rPh sb="22" eb="23">
      <t>ム</t>
    </rPh>
    <rPh sb="24" eb="26">
      <t>ジュウタク</t>
    </rPh>
    <phoneticPr fontId="2"/>
  </si>
  <si>
    <t>法附則第15条の7第1項、第2項
長期優良住宅(新築軽減+2年)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rPh sb="17" eb="19">
      <t>チョウキ</t>
    </rPh>
    <rPh sb="19" eb="21">
      <t>ユウリョウ</t>
    </rPh>
    <rPh sb="21" eb="23">
      <t>ジュウタク</t>
    </rPh>
    <rPh sb="24" eb="26">
      <t>シンチク</t>
    </rPh>
    <rPh sb="26" eb="28">
      <t>ケイゲン</t>
    </rPh>
    <rPh sb="30" eb="31">
      <t>ネン</t>
    </rPh>
    <phoneticPr fontId="2"/>
  </si>
  <si>
    <t>法附則第15条の6第2項
新築軽減5年間適用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</si>
  <si>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法附則第15条の6第1項
新築軽減3年間適用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</si>
  <si>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法附則第15条の3第1項
旅客会社等に係る承継特例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リョカク</t>
    </rPh>
    <rPh sb="15" eb="17">
      <t>カイシャ</t>
    </rPh>
    <rPh sb="17" eb="18">
      <t>トウ</t>
    </rPh>
    <rPh sb="19" eb="20">
      <t>カカ</t>
    </rPh>
    <rPh sb="21" eb="23">
      <t>ショウケイ</t>
    </rPh>
    <rPh sb="23" eb="25">
      <t>トクレイ</t>
    </rPh>
    <phoneticPr fontId="2"/>
  </si>
  <si>
    <t>法附則第15条旧第43項
経営力向上設備等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1" eb="12">
      <t>コウ</t>
    </rPh>
    <rPh sb="13" eb="16">
      <t>ケイエイリョク</t>
    </rPh>
    <rPh sb="16" eb="17">
      <t>ム</t>
    </rPh>
    <rPh sb="17" eb="18">
      <t>ウエ</t>
    </rPh>
    <rPh sb="18" eb="20">
      <t>セツビ</t>
    </rPh>
    <rPh sb="20" eb="21">
      <t>トウ</t>
    </rPh>
    <phoneticPr fontId="2"/>
  </si>
  <si>
    <t>法附則第15条旧第7項
産業廃棄物焼却施設等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サンギョウ</t>
    </rPh>
    <rPh sb="14" eb="17">
      <t>ハイキブツ</t>
    </rPh>
    <rPh sb="17" eb="19">
      <t>ショウキャク</t>
    </rPh>
    <rPh sb="19" eb="21">
      <t>シセツ</t>
    </rPh>
    <rPh sb="21" eb="22">
      <t>トウ</t>
    </rPh>
    <phoneticPr fontId="2"/>
  </si>
  <si>
    <t>法附則第15条旧第3項
公害防止設備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コウガイ</t>
    </rPh>
    <rPh sb="14" eb="16">
      <t>ボウシ</t>
    </rPh>
    <rPh sb="16" eb="18">
      <t>セツビ</t>
    </rPh>
    <phoneticPr fontId="2"/>
  </si>
  <si>
    <t>法附則第15条第2項
公共の危害防止施設等</t>
    <rPh sb="0" eb="4">
      <t>ホウフソクダイ</t>
    </rPh>
    <rPh sb="6" eb="7">
      <t>ジョウ</t>
    </rPh>
    <rPh sb="7" eb="8">
      <t>ダイ</t>
    </rPh>
    <rPh sb="9" eb="10">
      <t>コウ</t>
    </rPh>
    <rPh sb="11" eb="13">
      <t>コウキョウ</t>
    </rPh>
    <rPh sb="14" eb="16">
      <t>キガイ</t>
    </rPh>
    <rPh sb="16" eb="18">
      <t>ボウシ</t>
    </rPh>
    <rPh sb="18" eb="20">
      <t>シセツ</t>
    </rPh>
    <rPh sb="20" eb="21">
      <t>トウ</t>
    </rPh>
    <phoneticPr fontId="2"/>
  </si>
  <si>
    <t>法第349条の3第23項
信用協同組合等</t>
    <rPh sb="0" eb="2">
      <t>ホウダイ</t>
    </rPh>
    <rPh sb="5" eb="6">
      <t>ジョウ</t>
    </rPh>
    <rPh sb="8" eb="9">
      <t>ダイ</t>
    </rPh>
    <rPh sb="11" eb="12">
      <t>コウ</t>
    </rPh>
    <rPh sb="13" eb="15">
      <t>シンヨウ</t>
    </rPh>
    <rPh sb="15" eb="17">
      <t>キョウドウ</t>
    </rPh>
    <rPh sb="17" eb="19">
      <t>クミアイ</t>
    </rPh>
    <rPh sb="19" eb="20">
      <t>トウ</t>
    </rPh>
    <phoneticPr fontId="2"/>
  </si>
  <si>
    <t>法第349条の3第11項
登録有形文化財等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5">
      <t>トウロク</t>
    </rPh>
    <rPh sb="15" eb="17">
      <t>ユウケイ</t>
    </rPh>
    <rPh sb="17" eb="20">
      <t>ブンカザイ</t>
    </rPh>
    <rPh sb="20" eb="21">
      <t>トウ</t>
    </rPh>
    <phoneticPr fontId="2"/>
  </si>
  <si>
    <t>法第349条の3第9項
日本放送協会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ニホン</t>
    </rPh>
    <rPh sb="14" eb="16">
      <t>ホウソウ</t>
    </rPh>
    <rPh sb="16" eb="18">
      <t>キョウカイ</t>
    </rPh>
    <phoneticPr fontId="2"/>
  </si>
  <si>
    <t>法第349条の3第5項
内航船舶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ナイコウ</t>
    </rPh>
    <rPh sb="14" eb="16">
      <t>センパク</t>
    </rPh>
    <phoneticPr fontId="2"/>
  </si>
  <si>
    <t>法第349条の3第2項
ガス事業用資産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4" eb="16">
      <t>ジギョウ</t>
    </rPh>
    <rPh sb="16" eb="17">
      <t>ヨウ</t>
    </rPh>
    <rPh sb="17" eb="19">
      <t>シサン</t>
    </rPh>
    <phoneticPr fontId="2"/>
  </si>
  <si>
    <t>算定標準額</t>
    <rPh sb="0" eb="2">
      <t>サンテイ</t>
    </rPh>
    <rPh sb="2" eb="4">
      <t>ヒョウジュン</t>
    </rPh>
    <rPh sb="4" eb="5">
      <t>ガク</t>
    </rPh>
    <phoneticPr fontId="2"/>
  </si>
  <si>
    <t>資産種類別</t>
    <rPh sb="0" eb="2">
      <t>シサン</t>
    </rPh>
    <rPh sb="2" eb="4">
      <t>シュルイ</t>
    </rPh>
    <rPh sb="4" eb="5">
      <t>ベツ</t>
    </rPh>
    <phoneticPr fontId="2"/>
  </si>
  <si>
    <t>(カ)　交付金</t>
    <rPh sb="4" eb="7">
      <t>コウフキン</t>
    </rPh>
    <phoneticPr fontId="2"/>
  </si>
  <si>
    <t>審査決定による修正件数</t>
    <rPh sb="0" eb="2">
      <t>シンサ</t>
    </rPh>
    <rPh sb="2" eb="4">
      <t>ケッテイ</t>
    </rPh>
    <rPh sb="7" eb="9">
      <t>シュウセイ</t>
    </rPh>
    <rPh sb="9" eb="11">
      <t>ケンスウ</t>
    </rPh>
    <phoneticPr fontId="2"/>
  </si>
  <si>
    <t>審査棄却件数</t>
    <rPh sb="0" eb="2">
      <t>シンサ</t>
    </rPh>
    <rPh sb="2" eb="4">
      <t>キキャク</t>
    </rPh>
    <rPh sb="4" eb="6">
      <t>ケンスウ</t>
    </rPh>
    <phoneticPr fontId="2"/>
  </si>
  <si>
    <t>申出却下件数</t>
    <rPh sb="0" eb="2">
      <t>モウシデ</t>
    </rPh>
    <rPh sb="2" eb="4">
      <t>キャッカ</t>
    </rPh>
    <rPh sb="4" eb="6">
      <t>ケンスウ</t>
    </rPh>
    <phoneticPr fontId="2"/>
  </si>
  <si>
    <t>申出受理件数</t>
    <rPh sb="0" eb="2">
      <t>モウシデ</t>
    </rPh>
    <rPh sb="2" eb="4">
      <t>ジュリ</t>
    </rPh>
    <rPh sb="4" eb="6">
      <t>ケンスウ</t>
    </rPh>
    <phoneticPr fontId="2"/>
  </si>
  <si>
    <t>(オ)　固定資産評価審査申出状況</t>
    <rPh sb="4" eb="6">
      <t>コテイ</t>
    </rPh>
    <rPh sb="6" eb="8">
      <t>シサン</t>
    </rPh>
    <rPh sb="8" eb="10">
      <t>ヒョウカ</t>
    </rPh>
    <rPh sb="10" eb="12">
      <t>シンサ</t>
    </rPh>
    <rPh sb="12" eb="14">
      <t>モウシデ</t>
    </rPh>
    <rPh sb="14" eb="16">
      <t>ジョウキョウ</t>
    </rPh>
    <phoneticPr fontId="2"/>
  </si>
  <si>
    <t>附帯事業</t>
    <rPh sb="0" eb="2">
      <t>フタイ</t>
    </rPh>
    <rPh sb="2" eb="4">
      <t>ジギョウ</t>
    </rPh>
    <phoneticPr fontId="2"/>
  </si>
  <si>
    <t>有線放送事業</t>
    <rPh sb="0" eb="2">
      <t>ユウセン</t>
    </rPh>
    <rPh sb="2" eb="4">
      <t>ホウソウ</t>
    </rPh>
    <rPh sb="4" eb="6">
      <t>ジギョウ</t>
    </rPh>
    <phoneticPr fontId="2"/>
  </si>
  <si>
    <t>電気通信事業</t>
    <rPh sb="0" eb="2">
      <t>デンキ</t>
    </rPh>
    <rPh sb="2" eb="4">
      <t>ツウシン</t>
    </rPh>
    <rPh sb="4" eb="6">
      <t>ジギョウ</t>
    </rPh>
    <phoneticPr fontId="2"/>
  </si>
  <si>
    <t>電気事業</t>
    <rPh sb="0" eb="2">
      <t>デンキ</t>
    </rPh>
    <rPh sb="2" eb="4">
      <t>ジギョウ</t>
    </rPh>
    <phoneticPr fontId="2"/>
  </si>
  <si>
    <t>鉄軌道事業</t>
    <rPh sb="0" eb="1">
      <t>テツ</t>
    </rPh>
    <rPh sb="1" eb="3">
      <t>キドウ</t>
    </rPh>
    <rPh sb="3" eb="5">
      <t>ジギョウ</t>
    </rPh>
    <phoneticPr fontId="2"/>
  </si>
  <si>
    <t>船舶</t>
    <rPh sb="0" eb="2">
      <t>センパク</t>
    </rPh>
    <phoneticPr fontId="2"/>
  </si>
  <si>
    <t>配分価格</t>
    <rPh sb="0" eb="2">
      <t>ハイブン</t>
    </rPh>
    <rPh sb="2" eb="4">
      <t>カカク</t>
    </rPh>
    <phoneticPr fontId="2"/>
  </si>
  <si>
    <t>事業区分</t>
    <rPh sb="0" eb="2">
      <t>ジギョウ</t>
    </rPh>
    <rPh sb="2" eb="4">
      <t>クブン</t>
    </rPh>
    <phoneticPr fontId="2"/>
  </si>
  <si>
    <t>総務大臣配分</t>
    <rPh sb="0" eb="2">
      <t>ソウム</t>
    </rPh>
    <rPh sb="2" eb="4">
      <t>ダイジン</t>
    </rPh>
    <rPh sb="4" eb="6">
      <t>ハイブン</t>
    </rPh>
    <phoneticPr fontId="2"/>
  </si>
  <si>
    <t>地方鉄軌道
事業</t>
    <rPh sb="0" eb="2">
      <t>チホウ</t>
    </rPh>
    <rPh sb="2" eb="3">
      <t>テツ</t>
    </rPh>
    <rPh sb="3" eb="5">
      <t>キドウ</t>
    </rPh>
    <rPh sb="6" eb="8">
      <t>ジギョウ</t>
    </rPh>
    <phoneticPr fontId="2"/>
  </si>
  <si>
    <t>県知事配分</t>
    <rPh sb="0" eb="3">
      <t>ケンチジ</t>
    </rPh>
    <rPh sb="3" eb="5">
      <t>ハイブン</t>
    </rPh>
    <phoneticPr fontId="2"/>
  </si>
  <si>
    <t>(エ)　地方税法第389条第1項の県知事配分及び総務大臣配分調</t>
    <rPh sb="4" eb="7">
      <t>チホウゼイ</t>
    </rPh>
    <rPh sb="7" eb="8">
      <t>ホウ</t>
    </rPh>
    <rPh sb="8" eb="9">
      <t>ダイ</t>
    </rPh>
    <rPh sb="12" eb="13">
      <t>ジョウ</t>
    </rPh>
    <rPh sb="13" eb="14">
      <t>ダイ</t>
    </rPh>
    <rPh sb="15" eb="16">
      <t>コウ</t>
    </rPh>
    <rPh sb="17" eb="20">
      <t>ケンチジ</t>
    </rPh>
    <rPh sb="20" eb="22">
      <t>ハイブン</t>
    </rPh>
    <rPh sb="22" eb="23">
      <t>オヨ</t>
    </rPh>
    <rPh sb="24" eb="26">
      <t>ソウム</t>
    </rPh>
    <rPh sb="26" eb="28">
      <t>ダイジン</t>
    </rPh>
    <rPh sb="28" eb="30">
      <t>ハイブン</t>
    </rPh>
    <rPh sb="30" eb="31">
      <t>シラベ</t>
    </rPh>
    <phoneticPr fontId="2"/>
  </si>
  <si>
    <t>75%軽課</t>
    <rPh sb="3" eb="4">
      <t>ケイ</t>
    </rPh>
    <rPh sb="4" eb="5">
      <t>カ</t>
    </rPh>
    <phoneticPr fontId="2"/>
  </si>
  <si>
    <t>50%軽課</t>
    <rPh sb="3" eb="4">
      <t>ケイ</t>
    </rPh>
    <rPh sb="4" eb="5">
      <t>カ</t>
    </rPh>
    <phoneticPr fontId="2"/>
  </si>
  <si>
    <t>25%軽課</t>
    <rPh sb="3" eb="4">
      <t>ケイ</t>
    </rPh>
    <rPh sb="4" eb="5">
      <t>カ</t>
    </rPh>
    <phoneticPr fontId="2"/>
  </si>
  <si>
    <t>旧税率</t>
    <rPh sb="0" eb="3">
      <t>キュウゼイリツ</t>
    </rPh>
    <phoneticPr fontId="2"/>
  </si>
  <si>
    <t>新税率</t>
    <rPh sb="0" eb="3">
      <t>シンゼイリツ</t>
    </rPh>
    <phoneticPr fontId="2"/>
  </si>
  <si>
    <t>原動機付
自転車</t>
    <rPh sb="0" eb="3">
      <t>ゲンドウキ</t>
    </rPh>
    <rPh sb="3" eb="4">
      <t>ツキ</t>
    </rPh>
    <rPh sb="5" eb="8">
      <t>ジテンシャ</t>
    </rPh>
    <phoneticPr fontId="2"/>
  </si>
  <si>
    <r>
      <t xml:space="preserve">一般減免
</t>
    </r>
    <r>
      <rPr>
        <sz val="7"/>
        <rFont val="ＭＳ 明朝"/>
        <family val="1"/>
        <charset val="128"/>
      </rPr>
      <t>(公益・構造)</t>
    </r>
    <rPh sb="0" eb="2">
      <t>イッパン</t>
    </rPh>
    <rPh sb="2" eb="4">
      <t>ゲンメン</t>
    </rPh>
    <rPh sb="6" eb="8">
      <t>コウエキ</t>
    </rPh>
    <rPh sb="9" eb="11">
      <t>コウゾウ</t>
    </rPh>
    <phoneticPr fontId="2"/>
  </si>
  <si>
    <t>身障等
減免</t>
    <rPh sb="0" eb="2">
      <t>シンショウ</t>
    </rPh>
    <rPh sb="2" eb="3">
      <t>トウ</t>
    </rPh>
    <rPh sb="4" eb="6">
      <t>ゲンメン</t>
    </rPh>
    <phoneticPr fontId="2"/>
  </si>
  <si>
    <t>官公署等</t>
    <rPh sb="0" eb="3">
      <t>カンコウショ</t>
    </rPh>
    <rPh sb="3" eb="4">
      <t>トウ</t>
    </rPh>
    <phoneticPr fontId="2"/>
  </si>
  <si>
    <t>課税台数</t>
    <rPh sb="0" eb="2">
      <t>カゼイ</t>
    </rPh>
    <rPh sb="2" eb="4">
      <t>ダイスウ</t>
    </rPh>
    <phoneticPr fontId="2"/>
  </si>
  <si>
    <t>非課税
・減免
台数計</t>
    <rPh sb="0" eb="3">
      <t>ヒカゼイ</t>
    </rPh>
    <rPh sb="5" eb="7">
      <t>ゲンメン</t>
    </rPh>
    <rPh sb="8" eb="10">
      <t>ダイスウ</t>
    </rPh>
    <rPh sb="10" eb="11">
      <t>ケイ</t>
    </rPh>
    <phoneticPr fontId="2"/>
  </si>
  <si>
    <t>減免台数</t>
    <rPh sb="0" eb="2">
      <t>ゲンメン</t>
    </rPh>
    <rPh sb="2" eb="4">
      <t>ダイスウ</t>
    </rPh>
    <phoneticPr fontId="2"/>
  </si>
  <si>
    <t>非課税
台数</t>
    <rPh sb="0" eb="3">
      <t>ヒカゼイ</t>
    </rPh>
    <rPh sb="4" eb="6">
      <t>ダイスウ</t>
    </rPh>
    <phoneticPr fontId="2"/>
  </si>
  <si>
    <t>登録台数</t>
    <rPh sb="0" eb="2">
      <t>トウロク</t>
    </rPh>
    <rPh sb="2" eb="4">
      <t>ダイスウ</t>
    </rPh>
    <phoneticPr fontId="2"/>
  </si>
  <si>
    <t>（単位：台・円）</t>
    <rPh sb="1" eb="3">
      <t>タンイ</t>
    </rPh>
    <rPh sb="4" eb="5">
      <t>ダイ</t>
    </rPh>
    <rPh sb="6" eb="7">
      <t>エン</t>
    </rPh>
    <phoneticPr fontId="2"/>
  </si>
  <si>
    <t>課税標準調定額（当初）</t>
    <rPh sb="0" eb="2">
      <t>カゼイ</t>
    </rPh>
    <rPh sb="2" eb="4">
      <t>ヒョウジュン</t>
    </rPh>
    <rPh sb="4" eb="7">
      <t>チョウテイガク</t>
    </rPh>
    <rPh sb="8" eb="10">
      <t>トウショ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</si>
  <si>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</si>
  <si>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</si>
  <si>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市条例第54条第1項第3号
災害等の被害を受けたもの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サイガイ</t>
    </rPh>
    <rPh sb="16" eb="17">
      <t>トウ</t>
    </rPh>
    <rPh sb="18" eb="20">
      <t>ヒガイ</t>
    </rPh>
    <rPh sb="21" eb="22">
      <t>ウ</t>
    </rPh>
    <phoneticPr fontId="2"/>
  </si>
  <si>
    <t>法附則第15条旧第41項
先端設備等</t>
    <rPh sb="0" eb="4">
      <t>ホウフソクダイ</t>
    </rPh>
    <rPh sb="6" eb="7">
      <t>ジョウ</t>
    </rPh>
    <rPh sb="7" eb="8">
      <t>キュウ</t>
    </rPh>
    <rPh sb="8" eb="9">
      <t>ダイ</t>
    </rPh>
    <rPh sb="11" eb="12">
      <t>コウ</t>
    </rPh>
    <rPh sb="13" eb="15">
      <t>センタン</t>
    </rPh>
    <rPh sb="15" eb="17">
      <t>セツビ</t>
    </rPh>
    <rPh sb="17" eb="18">
      <t>トウ</t>
    </rPh>
    <phoneticPr fontId="2"/>
  </si>
  <si>
    <t>法附則第15条第10項
並行在来線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ヘイコウ</t>
    </rPh>
    <rPh sb="14" eb="17">
      <t>ザイライセン</t>
    </rPh>
    <phoneticPr fontId="2"/>
  </si>
  <si>
    <t>控除</t>
    <rPh sb="0" eb="2">
      <t>コウジョ</t>
    </rPh>
    <phoneticPr fontId="2"/>
  </si>
  <si>
    <t>ひとり親</t>
    <rPh sb="3" eb="4">
      <t>オヤ</t>
    </rPh>
    <phoneticPr fontId="2"/>
  </si>
  <si>
    <t>地震</t>
    <rPh sb="0" eb="2">
      <t>ジシン</t>
    </rPh>
    <phoneticPr fontId="2"/>
  </si>
  <si>
    <t>生命</t>
    <rPh sb="0" eb="2">
      <t>セイメイ</t>
    </rPh>
    <phoneticPr fontId="2"/>
  </si>
  <si>
    <t>社会</t>
    <rPh sb="0" eb="2">
      <t>シャカイ</t>
    </rPh>
    <phoneticPr fontId="2"/>
  </si>
  <si>
    <t>配当割額</t>
    <rPh sb="0" eb="2">
      <t>ハイトウ</t>
    </rPh>
    <rPh sb="2" eb="3">
      <t>ワリ</t>
    </rPh>
    <rPh sb="3" eb="4">
      <t>ガク</t>
    </rPh>
    <phoneticPr fontId="2"/>
  </si>
  <si>
    <t>所得控除額</t>
    <rPh sb="0" eb="2">
      <t>ショトク</t>
    </rPh>
    <rPh sb="2" eb="4">
      <t>コウジョ</t>
    </rPh>
    <rPh sb="4" eb="5">
      <t>ガク</t>
    </rPh>
    <phoneticPr fontId="2"/>
  </si>
  <si>
    <t>株式等譲渡所得割額の控除</t>
    <rPh sb="10" eb="12">
      <t>コウジョ</t>
    </rPh>
    <phoneticPr fontId="2"/>
  </si>
  <si>
    <t>配当割額の控除</t>
    <rPh sb="0" eb="2">
      <t>ハイトウ</t>
    </rPh>
    <rPh sb="2" eb="3">
      <t>ワリ</t>
    </rPh>
    <rPh sb="3" eb="4">
      <t>ガク</t>
    </rPh>
    <rPh sb="5" eb="7">
      <t>コウジョ</t>
    </rPh>
    <phoneticPr fontId="2"/>
  </si>
  <si>
    <t>所得等の金額</t>
    <rPh sb="0" eb="2">
      <t>ショトク</t>
    </rPh>
    <rPh sb="2" eb="3">
      <t>トウ</t>
    </rPh>
    <rPh sb="4" eb="6">
      <t>キンガク</t>
    </rPh>
    <phoneticPr fontId="2"/>
  </si>
  <si>
    <t>等に係るもの</t>
    <rPh sb="0" eb="1">
      <t>トウ</t>
    </rPh>
    <rPh sb="2" eb="3">
      <t>カカ</t>
    </rPh>
    <phoneticPr fontId="2"/>
  </si>
  <si>
    <t>10万円を超え
100万円以下</t>
    <rPh sb="2" eb="4">
      <t>マンエン</t>
    </rPh>
    <rPh sb="5" eb="6">
      <t>コ</t>
    </rPh>
    <rPh sb="11" eb="13">
      <t>マンエン</t>
    </rPh>
    <rPh sb="13" eb="15">
      <t>イカ</t>
    </rPh>
    <phoneticPr fontId="2"/>
  </si>
  <si>
    <t>100万円を超え200万円以下</t>
    <rPh sb="3" eb="5">
      <t>マンエン</t>
    </rPh>
    <rPh sb="6" eb="7">
      <t>コ</t>
    </rPh>
    <rPh sb="11" eb="12">
      <t>マン</t>
    </rPh>
    <rPh sb="12" eb="13">
      <t>エン</t>
    </rPh>
    <rPh sb="13" eb="15">
      <t>イカ</t>
    </rPh>
    <phoneticPr fontId="2"/>
  </si>
  <si>
    <t>200万円を超え300万円以下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</si>
  <si>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300万円を超え400万円以下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</si>
  <si>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400万円を超え550万円以下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</si>
  <si>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550万円を超え700万円以下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2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</si>
  <si>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2"/>
  </si>
  <si>
    <t>所得等の金額</t>
    <rPh sb="0" eb="2">
      <t>ショトク</t>
    </rPh>
    <rPh sb="4" eb="6">
      <t>キンガク</t>
    </rPh>
    <phoneticPr fontId="2"/>
  </si>
  <si>
    <t>等に係るもの</t>
    <rPh sb="2" eb="3">
      <t>カカ</t>
    </rPh>
    <phoneticPr fontId="2"/>
  </si>
  <si>
    <t>平成30年度</t>
    <rPh sb="0" eb="2">
      <t>ヘイセイ</t>
    </rPh>
    <rPh sb="4" eb="6">
      <t>ネンド</t>
    </rPh>
    <phoneticPr fontId="2"/>
  </si>
  <si>
    <t>令和４年度</t>
    <rPh sb="0" eb="2">
      <t>レイワ</t>
    </rPh>
    <rPh sb="3" eb="5">
      <t>ネンド</t>
    </rPh>
    <phoneticPr fontId="2"/>
  </si>
  <si>
    <t>令和２年度</t>
    <rPh sb="0" eb="2">
      <t>レイワ</t>
    </rPh>
    <rPh sb="3" eb="5">
      <t>ネンド</t>
    </rPh>
    <phoneticPr fontId="2"/>
  </si>
  <si>
    <t>（令和４年９月１日現在）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2"/>
  </si>
  <si>
    <t>(令和４年度)</t>
    <rPh sb="1" eb="3">
      <t>レイワ</t>
    </rPh>
    <rPh sb="4" eb="6">
      <t>ネンド</t>
    </rPh>
    <rPh sb="5" eb="6">
      <t>ド</t>
    </rPh>
    <phoneticPr fontId="2"/>
  </si>
  <si>
    <t>Ⅳ　令和４年度課税状況調</t>
    <rPh sb="2" eb="4">
      <t>レイワ</t>
    </rPh>
    <rPh sb="5" eb="6">
      <t>ネン</t>
    </rPh>
    <rPh sb="6" eb="7">
      <t>ド</t>
    </rPh>
    <rPh sb="7" eb="9">
      <t>カゼイ</t>
    </rPh>
    <rPh sb="9" eb="11">
      <t>ジョウキョウ</t>
    </rPh>
    <rPh sb="11" eb="12">
      <t>シラベ</t>
    </rPh>
    <phoneticPr fontId="2"/>
  </si>
  <si>
    <t>算出税額</t>
    <rPh sb="2" eb="4">
      <t>ゼイガク</t>
    </rPh>
    <phoneticPr fontId="2"/>
  </si>
  <si>
    <t>100万円を超え
200万円以下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</si>
  <si>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200万円を超え
300万円以下</t>
    <rPh sb="4" eb="5">
      <t>エン</t>
    </rPh>
    <rPh sb="6" eb="7">
      <t>コ</t>
    </rPh>
    <rPh sb="12" eb="14">
      <t>マンエン</t>
    </rPh>
    <rPh sb="14" eb="16">
      <t>イカ</t>
    </rPh>
    <phoneticPr fontId="2"/>
  </si>
  <si>
    <t>300万円を超え
400万円以下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</si>
  <si>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400万円を超え
550万円以下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</si>
  <si>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550万円を超え
700万円以下</t>
    <rPh sb="3" eb="5">
      <t>マンエン</t>
    </rPh>
    <rPh sb="6" eb="7">
      <t>コ</t>
    </rPh>
    <rPh sb="12" eb="14">
      <t>マンエン</t>
    </rPh>
    <rPh sb="14" eb="16">
      <t>イカ</t>
    </rPh>
    <phoneticPr fontId="2"/>
  </si>
  <si>
    <t>700万円を超え
1,000万円以下</t>
    <rPh sb="3" eb="5">
      <t>マンエン</t>
    </rPh>
    <rPh sb="6" eb="7">
      <t>コ</t>
    </rPh>
    <rPh sb="14" eb="16">
      <t>マンエン</t>
    </rPh>
    <rPh sb="16" eb="18">
      <t>イカ</t>
    </rPh>
    <phoneticPr fontId="2"/>
  </si>
  <si>
    <t>課税標準額</t>
    <phoneticPr fontId="2"/>
  </si>
  <si>
    <t>あり</t>
    <phoneticPr fontId="2"/>
  </si>
  <si>
    <t>なし</t>
    <phoneticPr fontId="2"/>
  </si>
  <si>
    <t>保険料</t>
    <phoneticPr fontId="2"/>
  </si>
  <si>
    <t>(％)</t>
    <phoneticPr fontId="2"/>
  </si>
  <si>
    <t>税額控除額</t>
    <rPh sb="0" eb="2">
      <t>ゼイガク</t>
    </rPh>
    <rPh sb="2" eb="4">
      <t>コウジョ</t>
    </rPh>
    <rPh sb="4" eb="5">
      <t>ガク</t>
    </rPh>
    <phoneticPr fontId="2"/>
  </si>
  <si>
    <t>所得等分</t>
    <rPh sb="2" eb="3">
      <t>トウ</t>
    </rPh>
    <rPh sb="3" eb="4">
      <t>ブン</t>
    </rPh>
    <phoneticPr fontId="2"/>
  </si>
  <si>
    <t>所得等分</t>
    <rPh sb="0" eb="2">
      <t>ショトク</t>
    </rPh>
    <rPh sb="2" eb="3">
      <t>トウ</t>
    </rPh>
    <rPh sb="3" eb="4">
      <t>ブン</t>
    </rPh>
    <phoneticPr fontId="2"/>
  </si>
  <si>
    <t>雑所得等分</t>
    <rPh sb="0" eb="3">
      <t>ザツショトク</t>
    </rPh>
    <rPh sb="3" eb="4">
      <t>トウ</t>
    </rPh>
    <rPh sb="4" eb="5">
      <t>ブン</t>
    </rPh>
    <phoneticPr fontId="2"/>
  </si>
  <si>
    <t>職所得金額分</t>
    <rPh sb="0" eb="1">
      <t>ショク</t>
    </rPh>
    <rPh sb="1" eb="3">
      <t>ショトク</t>
    </rPh>
    <rPh sb="3" eb="5">
      <t>キンガク</t>
    </rPh>
    <rPh sb="5" eb="6">
      <t>ブン</t>
    </rPh>
    <phoneticPr fontId="2"/>
  </si>
  <si>
    <t>特別障害者のうち</t>
    <phoneticPr fontId="2"/>
  </si>
  <si>
    <t>同居特別障害加算金分</t>
    <phoneticPr fontId="2"/>
  </si>
  <si>
    <t>　</t>
    <phoneticPr fontId="2"/>
  </si>
  <si>
    <t>（23万円）に係る者</t>
    <phoneticPr fontId="2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</si>
  <si>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2"/>
  </si>
  <si>
    <t>扶養親族及び同一生計配偶者</t>
    <rPh sb="0" eb="2">
      <t>フヨウ</t>
    </rPh>
    <rPh sb="2" eb="4">
      <t>シンゾク</t>
    </rPh>
    <rPh sb="4" eb="5">
      <t>オヨ</t>
    </rPh>
    <rPh sb="6" eb="8">
      <t>ドウイツ</t>
    </rPh>
    <rPh sb="8" eb="10">
      <t>セイケイ</t>
    </rPh>
    <rPh sb="10" eb="13">
      <t>ハイグウシャ</t>
    </rPh>
    <phoneticPr fontId="2"/>
  </si>
  <si>
    <t>住民税の課税の対象となった配当所得に係る納税義務者数等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2"/>
  </si>
  <si>
    <t>住民税の課税の対象となった利子所得に係る納税義務者数等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2"/>
  </si>
  <si>
    <t>令和４年度</t>
    <rPh sb="0" eb="2">
      <t>レイワ</t>
    </rPh>
    <rPh sb="3" eb="5">
      <t>ネンド</t>
    </rPh>
    <rPh sb="4" eb="5">
      <t>ド</t>
    </rPh>
    <phoneticPr fontId="2"/>
  </si>
  <si>
    <t>％</t>
    <phoneticPr fontId="2"/>
  </si>
  <si>
    <t>(イ)　個人と法人の負担状況調（令和４年度）</t>
    <rPh sb="4" eb="6">
      <t>コジン</t>
    </rPh>
    <rPh sb="7" eb="9">
      <t>ホウジン</t>
    </rPh>
    <rPh sb="10" eb="12">
      <t>フタン</t>
    </rPh>
    <rPh sb="12" eb="14">
      <t>ジョウキョウ</t>
    </rPh>
    <rPh sb="14" eb="15">
      <t>シラベ</t>
    </rPh>
    <rPh sb="16" eb="17">
      <t>レイ</t>
    </rPh>
    <rPh sb="17" eb="18">
      <t>カズ</t>
    </rPh>
    <rPh sb="19" eb="21">
      <t>ネンドヘイネンド</t>
    </rPh>
    <phoneticPr fontId="2"/>
  </si>
  <si>
    <t>％</t>
    <phoneticPr fontId="2"/>
  </si>
  <si>
    <t>(ウ)　固定資産の特例事項等による軽減調（令和４年度）</t>
    <rPh sb="4" eb="6">
      <t>コテイ</t>
    </rPh>
    <rPh sb="6" eb="8">
      <t>シサン</t>
    </rPh>
    <rPh sb="9" eb="11">
      <t>トクレイ</t>
    </rPh>
    <rPh sb="11" eb="13">
      <t>ジコウ</t>
    </rPh>
    <rPh sb="13" eb="14">
      <t>トウ</t>
    </rPh>
    <rPh sb="17" eb="19">
      <t>ケイゲン</t>
    </rPh>
    <rPh sb="19" eb="20">
      <t>シラベ</t>
    </rPh>
    <rPh sb="21" eb="22">
      <t>レイ</t>
    </rPh>
    <rPh sb="22" eb="23">
      <t>カズ</t>
    </rPh>
    <rPh sb="24" eb="26">
      <t>ネンド</t>
    </rPh>
    <phoneticPr fontId="2"/>
  </si>
  <si>
    <t>法第349条の3第4項
外航船舶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ガイコウ</t>
    </rPh>
    <rPh sb="14" eb="16">
      <t>センパク</t>
    </rPh>
    <phoneticPr fontId="2"/>
  </si>
  <si>
    <t>法附則第15条の9第1項
耐震改修</t>
    <rPh sb="0" eb="4">
      <t>ホウフソクダイ</t>
    </rPh>
    <rPh sb="6" eb="7">
      <t>ジョウ</t>
    </rPh>
    <rPh sb="9" eb="10">
      <t>ダイ</t>
    </rPh>
    <rPh sb="11" eb="12">
      <t>コウ</t>
    </rPh>
    <rPh sb="13" eb="15">
      <t>タイシン</t>
    </rPh>
    <rPh sb="15" eb="17">
      <t>カイシュウ</t>
    </rPh>
    <phoneticPr fontId="2"/>
  </si>
  <si>
    <t>令和3年地方税法等改正法
附則第12条第9項（旧法附則第64条）
（新型コロナ先端設備等）</t>
    <rPh sb="0" eb="2">
      <t>レイワ</t>
    </rPh>
    <rPh sb="3" eb="4">
      <t>ネン</t>
    </rPh>
    <rPh sb="4" eb="7">
      <t>チホウゼイ</t>
    </rPh>
    <rPh sb="7" eb="8">
      <t>ホウ</t>
    </rPh>
    <rPh sb="8" eb="9">
      <t>トウ</t>
    </rPh>
    <rPh sb="9" eb="11">
      <t>カイセイ</t>
    </rPh>
    <rPh sb="11" eb="12">
      <t>ホウ</t>
    </rPh>
    <rPh sb="13" eb="15">
      <t>フソク</t>
    </rPh>
    <rPh sb="15" eb="16">
      <t>ダイ</t>
    </rPh>
    <rPh sb="18" eb="19">
      <t>ジョウ</t>
    </rPh>
    <rPh sb="19" eb="20">
      <t>ダイ</t>
    </rPh>
    <rPh sb="21" eb="22">
      <t>コウ</t>
    </rPh>
    <rPh sb="23" eb="25">
      <t>キュウホウ</t>
    </rPh>
    <rPh sb="25" eb="27">
      <t>フソク</t>
    </rPh>
    <phoneticPr fontId="2"/>
  </si>
  <si>
    <t>法附則第64条
（新型コロナ先端設備等）
生産性革命の実現に向けた特例措置</t>
    <rPh sb="0" eb="4">
      <t>ホウフソクダイ</t>
    </rPh>
    <rPh sb="6" eb="7">
      <t>ジョウ</t>
    </rPh>
    <rPh sb="21" eb="24">
      <t>セイサンセイ</t>
    </rPh>
    <rPh sb="24" eb="26">
      <t>カクメイ</t>
    </rPh>
    <rPh sb="27" eb="29">
      <t>ジツゲン</t>
    </rPh>
    <rPh sb="30" eb="31">
      <t>ム</t>
    </rPh>
    <rPh sb="33" eb="35">
      <t>トクレイ</t>
    </rPh>
    <rPh sb="35" eb="37">
      <t>ソチ</t>
    </rPh>
    <phoneticPr fontId="2"/>
  </si>
  <si>
    <t>50cc</t>
    <phoneticPr fontId="2"/>
  </si>
  <si>
    <t>90cc</t>
    <phoneticPr fontId="2"/>
  </si>
  <si>
    <t>125cc</t>
    <phoneticPr fontId="2"/>
  </si>
  <si>
    <t>ミニカー</t>
    <phoneticPr fontId="2"/>
  </si>
  <si>
    <t>‐</t>
    <phoneticPr fontId="2"/>
  </si>
  <si>
    <t>-</t>
    <phoneticPr fontId="2"/>
  </si>
  <si>
    <t>法附則第15条第32項
農地中間管理機構に賃貸権を設定した農地（存続期間10年以上）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</si>
  <si>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法附則第15条第32項
農地中間管理機構に賃貸権を設定した農地（存続期間15年以上）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</si>
  <si>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法附則第15条第33項
特定事業所内保育施設</t>
    <rPh sb="0" eb="4">
      <t>ホウフソクダイ</t>
    </rPh>
    <rPh sb="6" eb="7">
      <t>ジョウ</t>
    </rPh>
    <rPh sb="7" eb="8">
      <t>ダイ</t>
    </rPh>
    <rPh sb="10" eb="11">
      <t>コウ</t>
    </rPh>
    <rPh sb="12" eb="14">
      <t>トクテイ</t>
    </rPh>
    <rPh sb="14" eb="17">
      <t>ジギョウショ</t>
    </rPh>
    <rPh sb="17" eb="18">
      <t>ナイ</t>
    </rPh>
    <rPh sb="18" eb="20">
      <t>ホイク</t>
    </rPh>
    <rPh sb="20" eb="22">
      <t>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</si>
</sst>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&quot;平成&quot;#&quot;年度&quot;"/>
    <numFmt numFmtId="177" formatCode="#,##0;&quot;△ &quot;#,##0"/>
    <numFmt numFmtId="178" formatCode="#,##0.0;&quot;△ &quot;#,##0.0"/>
    <numFmt numFmtId="179" formatCode="#,##0.0_ ;[Red]\-#,##0.0\ "/>
    <numFmt numFmtId="180" formatCode="0.0_);[Red]\(0.0\)"/>
    <numFmt numFmtId="181" formatCode="#,##0.0_);[Red]\(#,##0.0\)"/>
    <numFmt numFmtId="182" formatCode="\(&quot;平成&quot;#&quot;年度&quot;\)"/>
    <numFmt numFmtId="183" formatCode="0_);[Red]\(0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8.5"/>
      <name val="ＭＳ 明朝"/>
      <family val="1"/>
      <charset val="128"/>
    </font>
    <font>
      <b/>
      <sz val="20"/>
      <name val="ＭＳ Ｐゴシック"/>
      <family val="3"/>
      <charset val="128"/>
      <scheme val="major"/>
    </font>
    <font>
      <sz val="13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tted">
        <color auto="1"/>
      </left>
      <right style="dotted">
        <color auto="1"/>
      </right>
      <top style="double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 diagonalUp="1">
      <left style="thin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 style="thin">
        <color auto="1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5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3" fillId="0" borderId="1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2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/>
    </xf>
    <xf numFmtId="177" fontId="6" fillId="0" borderId="1" xfId="0" applyNumberFormat="1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77" fontId="4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177" fontId="4" fillId="0" borderId="16" xfId="0" applyNumberFormat="1" applyFont="1" applyBorder="1">
      <alignment vertical="center"/>
    </xf>
    <xf numFmtId="177" fontId="4" fillId="0" borderId="1" xfId="0" applyNumberFormat="1" applyFont="1" applyBorder="1" applyProtection="1">
      <alignment vertical="center"/>
      <protection locked="0"/>
    </xf>
    <xf numFmtId="177" fontId="4" fillId="0" borderId="1" xfId="0" applyNumberFormat="1" applyFont="1" applyBorder="1">
      <alignment vertical="center"/>
    </xf>
    <xf numFmtId="177" fontId="4" fillId="0" borderId="12" xfId="0" applyNumberFormat="1" applyFont="1" applyBorder="1" applyProtection="1">
      <alignment vertical="center"/>
      <protection locked="0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7" fillId="0" borderId="0" xfId="0" applyFont="1" applyFill="1">
      <alignment vertical="center"/>
    </xf>
    <xf numFmtId="177" fontId="6" fillId="0" borderId="16" xfId="0" applyNumberFormat="1" applyFont="1" applyFill="1" applyBorder="1">
      <alignment vertical="center"/>
    </xf>
    <xf numFmtId="0" fontId="4" fillId="0" borderId="16" xfId="0" applyFont="1" applyFill="1" applyBorder="1" applyAlignment="1">
      <alignment horizontal="distributed" vertical="center" indent="1"/>
    </xf>
    <xf numFmtId="177" fontId="6" fillId="0" borderId="16" xfId="0" applyNumberFormat="1" applyFont="1" applyFill="1" applyBorder="1" applyProtection="1">
      <alignment vertical="center"/>
      <protection locked="0"/>
    </xf>
    <xf numFmtId="177" fontId="6" fillId="0" borderId="31" xfId="0" applyNumberFormat="1" applyFont="1" applyFill="1" applyBorder="1">
      <alignment vertical="center"/>
    </xf>
    <xf numFmtId="177" fontId="6" fillId="0" borderId="10" xfId="0" applyNumberFormat="1" applyFont="1" applyFill="1" applyBorder="1" applyProtection="1">
      <alignment vertical="center"/>
      <protection locked="0"/>
    </xf>
    <xf numFmtId="177" fontId="6" fillId="0" borderId="32" xfId="0" applyNumberFormat="1" applyFont="1" applyFill="1" applyBorder="1" applyProtection="1">
      <alignment vertical="center"/>
      <protection locked="0"/>
    </xf>
    <xf numFmtId="177" fontId="6" fillId="0" borderId="10" xfId="0" applyNumberFormat="1" applyFont="1" applyFill="1" applyBorder="1">
      <alignment vertical="center"/>
    </xf>
    <xf numFmtId="177" fontId="6" fillId="0" borderId="33" xfId="0" applyNumberFormat="1" applyFont="1" applyFill="1" applyBorder="1" applyProtection="1">
      <alignment vertical="center"/>
      <protection locked="0"/>
    </xf>
    <xf numFmtId="177" fontId="6" fillId="0" borderId="1" xfId="0" applyNumberFormat="1" applyFont="1" applyFill="1" applyBorder="1" applyProtection="1">
      <alignment vertical="center"/>
      <protection locked="0"/>
    </xf>
    <xf numFmtId="177" fontId="6" fillId="0" borderId="34" xfId="0" applyNumberFormat="1" applyFont="1" applyFill="1" applyBorder="1" applyProtection="1">
      <alignment vertical="center"/>
      <protection locked="0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distributed" vertical="center"/>
    </xf>
    <xf numFmtId="0" fontId="4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distributed" vertical="center" wrapText="1"/>
    </xf>
    <xf numFmtId="0" fontId="6" fillId="0" borderId="11" xfId="0" applyFont="1" applyFill="1" applyBorder="1" applyAlignment="1">
      <alignment horizontal="distributed" vertical="center"/>
    </xf>
    <xf numFmtId="0" fontId="4" fillId="0" borderId="11" xfId="0" applyFont="1" applyFill="1" applyBorder="1">
      <alignment vertical="center"/>
    </xf>
    <xf numFmtId="0" fontId="14" fillId="0" borderId="11" xfId="0" applyFont="1" applyFill="1" applyBorder="1" applyAlignment="1">
      <alignment horizontal="distributed" vertical="center" wrapText="1"/>
    </xf>
    <xf numFmtId="0" fontId="11" fillId="0" borderId="11" xfId="0" applyFont="1" applyFill="1" applyBorder="1">
      <alignment vertical="center"/>
    </xf>
    <xf numFmtId="0" fontId="11" fillId="0" borderId="11" xfId="0" applyFont="1" applyFill="1" applyBorder="1" applyAlignment="1">
      <alignment horizontal="distributed" vertical="center"/>
    </xf>
    <xf numFmtId="0" fontId="6" fillId="0" borderId="11" xfId="0" applyFont="1" applyFill="1" applyBorder="1" applyAlignment="1"/>
    <xf numFmtId="0" fontId="7" fillId="0" borderId="11" xfId="0" applyFont="1" applyFill="1" applyBorder="1">
      <alignment vertical="center"/>
    </xf>
    <xf numFmtId="0" fontId="6" fillId="0" borderId="11" xfId="0" applyFont="1" applyFill="1" applyBorder="1" applyAlignment="1">
      <alignment vertical="top"/>
    </xf>
    <xf numFmtId="0" fontId="6" fillId="0" borderId="11" xfId="0" applyFont="1" applyFill="1" applyBorder="1">
      <alignment vertical="center"/>
    </xf>
    <xf numFmtId="0" fontId="4" fillId="0" borderId="11" xfId="0" applyFont="1" applyFill="1" applyBorder="1" applyAlignment="1">
      <alignment vertical="top"/>
    </xf>
    <xf numFmtId="0" fontId="11" fillId="0" borderId="11" xfId="0" applyFont="1" applyFill="1" applyBorder="1" applyAlignment="1">
      <alignment horizontal="distributed" vertical="center" wrapText="1"/>
    </xf>
    <xf numFmtId="0" fontId="6" fillId="0" borderId="11" xfId="0" applyFont="1" applyFill="1" applyBorder="1" applyAlignment="1">
      <alignment horizontal="distributed" vertical="center" indent="1"/>
    </xf>
    <xf numFmtId="0" fontId="6" fillId="0" borderId="10" xfId="0" applyFont="1" applyFill="1" applyBorder="1" applyAlignment="1">
      <alignment horizontal="distributed" vertical="center"/>
    </xf>
    <xf numFmtId="0" fontId="11" fillId="0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vertical="center" indent="1"/>
    </xf>
    <xf numFmtId="0" fontId="11" fillId="0" borderId="10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distributed" vertical="center" wrapText="1"/>
    </xf>
    <xf numFmtId="0" fontId="14" fillId="0" borderId="10" xfId="0" applyFont="1" applyFill="1" applyBorder="1" applyAlignment="1">
      <alignment horizontal="distributed" vertical="center"/>
    </xf>
    <xf numFmtId="0" fontId="4" fillId="0" borderId="15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177" fontId="4" fillId="0" borderId="0" xfId="0" applyNumberFormat="1" applyFont="1" applyFill="1">
      <alignment vertical="center"/>
    </xf>
    <xf numFmtId="177" fontId="6" fillId="0" borderId="12" xfId="0" applyNumberFormat="1" applyFont="1" applyFill="1" applyBorder="1">
      <alignment vertical="center"/>
    </xf>
    <xf numFmtId="177" fontId="6" fillId="0" borderId="16" xfId="0" applyNumberFormat="1" applyFont="1" applyFill="1" applyBorder="1" applyAlignment="1">
      <alignment horizontal="right" vertical="center"/>
    </xf>
    <xf numFmtId="177" fontId="6" fillId="0" borderId="16" xfId="0" applyNumberFormat="1" applyFont="1" applyFill="1" applyBorder="1" applyAlignment="1">
      <alignment vertical="center"/>
    </xf>
    <xf numFmtId="177" fontId="6" fillId="0" borderId="16" xfId="1" applyNumberFormat="1" applyFont="1" applyFill="1" applyBorder="1" applyAlignment="1">
      <alignment horizontal="right" vertical="center"/>
    </xf>
    <xf numFmtId="177" fontId="6" fillId="0" borderId="28" xfId="0" applyNumberFormat="1" applyFont="1" applyFill="1" applyBorder="1">
      <alignment vertical="center"/>
    </xf>
    <xf numFmtId="177" fontId="6" fillId="0" borderId="1" xfId="0" applyNumberFormat="1" applyFont="1" applyFill="1" applyBorder="1" applyAlignment="1">
      <alignment horizontal="right" vertical="center"/>
    </xf>
    <xf numFmtId="177" fontId="6" fillId="0" borderId="10" xfId="0" applyNumberFormat="1" applyFont="1" applyFill="1" applyBorder="1" applyAlignment="1" applyProtection="1">
      <alignment horizontal="right" vertical="center"/>
      <protection locked="0"/>
    </xf>
    <xf numFmtId="177" fontId="6" fillId="0" borderId="1" xfId="0" applyNumberFormat="1" applyFont="1" applyFill="1" applyBorder="1" applyAlignment="1">
      <alignment vertical="center"/>
    </xf>
    <xf numFmtId="177" fontId="6" fillId="0" borderId="10" xfId="0" applyNumberFormat="1" applyFont="1" applyFill="1" applyBorder="1" applyAlignment="1" applyProtection="1">
      <alignment vertical="center"/>
      <protection locked="0"/>
    </xf>
    <xf numFmtId="177" fontId="6" fillId="0" borderId="1" xfId="1" applyNumberFormat="1" applyFont="1" applyFill="1" applyBorder="1" applyAlignment="1">
      <alignment horizontal="right" vertical="center"/>
    </xf>
    <xf numFmtId="177" fontId="6" fillId="0" borderId="10" xfId="1" applyNumberFormat="1" applyFont="1" applyFill="1" applyBorder="1" applyAlignment="1" applyProtection="1">
      <alignment horizontal="right" vertical="center"/>
      <protection locked="0"/>
    </xf>
    <xf numFmtId="177" fontId="6" fillId="0" borderId="1" xfId="0" applyNumberFormat="1" applyFont="1" applyFill="1" applyBorder="1" applyAlignment="1" applyProtection="1">
      <alignment horizontal="right" vertical="center"/>
      <protection locked="0"/>
    </xf>
    <xf numFmtId="177" fontId="6" fillId="0" borderId="1" xfId="0" applyNumberFormat="1" applyFont="1" applyFill="1" applyBorder="1" applyAlignment="1" applyProtection="1">
      <alignment vertical="center"/>
      <protection locked="0"/>
    </xf>
    <xf numFmtId="177" fontId="6" fillId="0" borderId="1" xfId="1" applyNumberFormat="1" applyFont="1" applyFill="1" applyBorder="1" applyAlignment="1" applyProtection="1">
      <alignment horizontal="right" vertical="center"/>
      <protection locked="0"/>
    </xf>
    <xf numFmtId="0" fontId="10" fillId="0" borderId="11" xfId="0" applyFont="1" applyFill="1" applyBorder="1" applyAlignment="1">
      <alignment horizontal="distributed" vertical="center"/>
    </xf>
    <xf numFmtId="0" fontId="7" fillId="0" borderId="5" xfId="0" applyFont="1" applyFill="1" applyBorder="1">
      <alignment vertical="center"/>
    </xf>
    <xf numFmtId="177" fontId="6" fillId="0" borderId="1" xfId="0" applyNumberFormat="1" applyFont="1" applyFill="1" applyBorder="1" applyProtection="1">
      <alignment vertical="center"/>
    </xf>
    <xf numFmtId="0" fontId="4" fillId="0" borderId="6" xfId="0" applyFont="1" applyFill="1" applyBorder="1" applyAlignment="1">
      <alignment horizontal="distributed" vertical="center" wrapText="1"/>
    </xf>
    <xf numFmtId="0" fontId="4" fillId="0" borderId="5" xfId="0" applyFont="1" applyFill="1" applyBorder="1" applyAlignment="1">
      <alignment horizontal="distributed" vertical="center" wrapText="1"/>
    </xf>
    <xf numFmtId="0" fontId="6" fillId="0" borderId="10" xfId="0" applyFont="1" applyFill="1" applyBorder="1" applyAlignment="1">
      <alignment horizontal="center" vertical="center"/>
    </xf>
    <xf numFmtId="177" fontId="6" fillId="0" borderId="15" xfId="0" applyNumberFormat="1" applyFont="1" applyFill="1" applyBorder="1" applyProtection="1">
      <alignment vertical="center"/>
      <protection locked="0"/>
    </xf>
    <xf numFmtId="0" fontId="6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distributed" vertical="center"/>
    </xf>
    <xf numFmtId="178" fontId="11" fillId="0" borderId="0" xfId="0" applyNumberFormat="1" applyFont="1" applyBorder="1" applyAlignment="1">
      <alignment vertical="center"/>
    </xf>
    <xf numFmtId="181" fontId="4" fillId="0" borderId="12" xfId="0" applyNumberFormat="1" applyFont="1" applyBorder="1" applyAlignment="1" applyProtection="1">
      <alignment vertical="center"/>
    </xf>
    <xf numFmtId="0" fontId="3" fillId="0" borderId="12" xfId="0" applyFont="1" applyBorder="1" applyAlignment="1">
      <alignment horizontal="distributed" vertical="center"/>
    </xf>
    <xf numFmtId="177" fontId="4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>
      <alignment horizontal="distributed" vertical="center" wrapText="1"/>
    </xf>
    <xf numFmtId="177" fontId="4" fillId="0" borderId="12" xfId="0" applyNumberFormat="1" applyFont="1" applyBorder="1" applyAlignment="1" applyProtection="1">
      <alignment vertical="center"/>
      <protection locked="0"/>
    </xf>
    <xf numFmtId="178" fontId="4" fillId="0" borderId="12" xfId="0" applyNumberFormat="1" applyFont="1" applyBorder="1">
      <alignment vertical="center"/>
    </xf>
    <xf numFmtId="178" fontId="4" fillId="0" borderId="1" xfId="0" applyNumberFormat="1" applyFont="1" applyBorder="1">
      <alignment vertical="center"/>
    </xf>
    <xf numFmtId="177" fontId="4" fillId="0" borderId="1" xfId="0" applyNumberFormat="1" applyFont="1" applyBorder="1" applyProtection="1">
      <alignment vertical="center"/>
    </xf>
    <xf numFmtId="178" fontId="4" fillId="0" borderId="11" xfId="0" applyNumberFormat="1" applyFont="1" applyBorder="1">
      <alignment vertical="center"/>
    </xf>
    <xf numFmtId="177" fontId="4" fillId="0" borderId="10" xfId="0" applyNumberFormat="1" applyFont="1" applyBorder="1" applyProtection="1">
      <alignment vertical="center"/>
      <protection locked="0"/>
    </xf>
    <xf numFmtId="0" fontId="7" fillId="2" borderId="0" xfId="0" applyFont="1" applyFill="1">
      <alignment vertical="center"/>
    </xf>
    <xf numFmtId="177" fontId="10" fillId="2" borderId="16" xfId="0" applyNumberFormat="1" applyFont="1" applyFill="1" applyBorder="1">
      <alignment vertical="center"/>
    </xf>
    <xf numFmtId="0" fontId="6" fillId="2" borderId="16" xfId="0" applyFont="1" applyFill="1" applyBorder="1" applyAlignment="1">
      <alignment horizontal="distributed" vertical="center" wrapText="1" indent="3"/>
    </xf>
    <xf numFmtId="177" fontId="10" fillId="2" borderId="10" xfId="0" applyNumberFormat="1" applyFont="1" applyFill="1" applyBorder="1" applyProtection="1">
      <alignment vertical="center"/>
      <protection locked="0"/>
    </xf>
    <xf numFmtId="0" fontId="6" fillId="2" borderId="10" xfId="0" applyFont="1" applyFill="1" applyBorder="1" applyAlignment="1">
      <alignment vertical="center" wrapText="1"/>
    </xf>
    <xf numFmtId="177" fontId="10" fillId="2" borderId="1" xfId="0" applyNumberFormat="1" applyFont="1" applyFill="1" applyBorder="1" applyProtection="1">
      <alignment vertical="center"/>
      <protection locked="0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distributed" vertical="center" indent="1"/>
    </xf>
    <xf numFmtId="0" fontId="4" fillId="2" borderId="0" xfId="0" applyFont="1" applyFill="1">
      <alignment vertical="center"/>
    </xf>
    <xf numFmtId="0" fontId="8" fillId="0" borderId="0" xfId="0" applyFont="1" applyBorder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Border="1" applyAlignment="1" applyProtection="1">
      <alignment vertical="center"/>
    </xf>
    <xf numFmtId="177" fontId="10" fillId="0" borderId="10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0" xfId="0" applyFont="1" applyBorder="1" applyProtection="1">
      <alignment vertical="center"/>
    </xf>
    <xf numFmtId="177" fontId="4" fillId="0" borderId="19" xfId="0" applyNumberFormat="1" applyFont="1" applyBorder="1">
      <alignment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35" xfId="0" applyNumberFormat="1" applyFont="1" applyBorder="1">
      <alignment vertical="center"/>
    </xf>
    <xf numFmtId="177" fontId="4" fillId="0" borderId="17" xfId="0" applyNumberFormat="1" applyFont="1" applyBorder="1">
      <alignment vertical="center"/>
    </xf>
    <xf numFmtId="177" fontId="4" fillId="0" borderId="4" xfId="0" applyNumberFormat="1" applyFont="1" applyBorder="1" applyProtection="1">
      <alignment vertical="center"/>
      <protection locked="0"/>
    </xf>
    <xf numFmtId="177" fontId="4" fillId="0" borderId="36" xfId="0" applyNumberFormat="1" applyFont="1" applyBorder="1" applyProtection="1">
      <alignment vertical="center"/>
      <protection locked="0"/>
    </xf>
    <xf numFmtId="177" fontId="4" fillId="0" borderId="2" xfId="0" applyNumberFormat="1" applyFont="1" applyBorder="1" applyProtection="1">
      <alignment vertical="center"/>
      <protection locked="0"/>
    </xf>
    <xf numFmtId="177" fontId="4" fillId="0" borderId="15" xfId="0" applyNumberFormat="1" applyFont="1" applyBorder="1" applyProtection="1">
      <alignment vertical="center"/>
      <protection locked="0"/>
    </xf>
    <xf numFmtId="177" fontId="4" fillId="0" borderId="37" xfId="0" applyNumberFormat="1" applyFont="1" applyBorder="1" applyProtection="1">
      <alignment vertical="center"/>
      <protection locked="0"/>
    </xf>
    <xf numFmtId="177" fontId="4" fillId="0" borderId="13" xfId="0" applyNumberFormat="1" applyFont="1" applyBorder="1" applyProtection="1">
      <alignment vertical="center"/>
      <protection locked="0"/>
    </xf>
    <xf numFmtId="177" fontId="4" fillId="0" borderId="27" xfId="0" applyNumberFormat="1" applyFont="1" applyBorder="1">
      <alignment vertical="center"/>
    </xf>
    <xf numFmtId="177" fontId="4" fillId="0" borderId="27" xfId="0" applyNumberFormat="1" applyFont="1" applyBorder="1" applyProtection="1">
      <alignment vertical="center"/>
      <protection locked="0"/>
    </xf>
    <xf numFmtId="177" fontId="4" fillId="0" borderId="26" xfId="0" applyNumberFormat="1" applyFont="1" applyBorder="1" applyProtection="1">
      <alignment vertical="center"/>
      <protection locked="0"/>
    </xf>
    <xf numFmtId="177" fontId="4" fillId="0" borderId="38" xfId="0" applyNumberFormat="1" applyFont="1" applyBorder="1" applyProtection="1">
      <alignment vertical="center"/>
      <protection locked="0"/>
    </xf>
    <xf numFmtId="177" fontId="4" fillId="0" borderId="25" xfId="0" applyNumberFormat="1" applyFont="1" applyBorder="1" applyProtection="1">
      <alignment vertical="center"/>
      <protection locked="0"/>
    </xf>
    <xf numFmtId="0" fontId="4" fillId="0" borderId="27" xfId="0" applyFont="1" applyBorder="1" applyAlignment="1">
      <alignment horizontal="center" vertical="center"/>
    </xf>
    <xf numFmtId="177" fontId="4" fillId="0" borderId="24" xfId="0" applyNumberFormat="1" applyFont="1" applyBorder="1">
      <alignment vertical="center"/>
    </xf>
    <xf numFmtId="177" fontId="4" fillId="0" borderId="24" xfId="0" applyNumberFormat="1" applyFont="1" applyBorder="1" applyProtection="1">
      <alignment vertical="center"/>
      <protection locked="0"/>
    </xf>
    <xf numFmtId="177" fontId="4" fillId="0" borderId="23" xfId="0" applyNumberFormat="1" applyFont="1" applyBorder="1" applyProtection="1">
      <alignment vertical="center"/>
      <protection locked="0"/>
    </xf>
    <xf numFmtId="177" fontId="4" fillId="0" borderId="39" xfId="0" applyNumberFormat="1" applyFont="1" applyBorder="1" applyProtection="1">
      <alignment vertical="center"/>
      <protection locked="0"/>
    </xf>
    <xf numFmtId="177" fontId="4" fillId="0" borderId="22" xfId="0" applyNumberFormat="1" applyFont="1" applyBorder="1" applyProtection="1">
      <alignment vertical="center"/>
      <protection locked="0"/>
    </xf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distributed" vertical="center"/>
    </xf>
    <xf numFmtId="177" fontId="4" fillId="0" borderId="40" xfId="0" applyNumberFormat="1" applyFont="1" applyBorder="1">
      <alignment vertical="center"/>
    </xf>
    <xf numFmtId="177" fontId="4" fillId="0" borderId="40" xfId="0" applyNumberFormat="1" applyFont="1" applyBorder="1" applyProtection="1">
      <alignment vertical="center"/>
      <protection locked="0"/>
    </xf>
    <xf numFmtId="177" fontId="4" fillId="0" borderId="21" xfId="0" applyNumberFormat="1" applyFont="1" applyBorder="1" applyProtection="1">
      <alignment vertical="center"/>
      <protection locked="0"/>
    </xf>
    <xf numFmtId="177" fontId="4" fillId="0" borderId="41" xfId="0" applyNumberFormat="1" applyFont="1" applyBorder="1" applyProtection="1">
      <alignment vertical="center"/>
      <protection locked="0"/>
    </xf>
    <xf numFmtId="177" fontId="4" fillId="0" borderId="20" xfId="0" applyNumberFormat="1" applyFont="1" applyBorder="1" applyProtection="1">
      <alignment vertical="center"/>
      <protection locked="0"/>
    </xf>
    <xf numFmtId="0" fontId="4" fillId="0" borderId="40" xfId="0" applyFont="1" applyBorder="1" applyAlignment="1">
      <alignment horizontal="distributed" vertical="center"/>
    </xf>
    <xf numFmtId="177" fontId="4" fillId="0" borderId="1" xfId="0" applyNumberFormat="1" applyFont="1" applyBorder="1" applyAlignment="1" applyProtection="1">
      <alignment horizontal="center" vertical="center"/>
    </xf>
    <xf numFmtId="177" fontId="4" fillId="0" borderId="42" xfId="0" applyNumberFormat="1" applyFont="1" applyBorder="1">
      <alignment vertical="center"/>
    </xf>
    <xf numFmtId="177" fontId="4" fillId="0" borderId="42" xfId="0" applyNumberFormat="1" applyFont="1" applyBorder="1" applyProtection="1">
      <alignment vertical="center"/>
      <protection locked="0"/>
    </xf>
    <xf numFmtId="177" fontId="4" fillId="0" borderId="43" xfId="0" applyNumberFormat="1" applyFont="1" applyBorder="1" applyProtection="1">
      <alignment vertical="center"/>
      <protection locked="0"/>
    </xf>
    <xf numFmtId="177" fontId="4" fillId="0" borderId="44" xfId="0" applyNumberFormat="1" applyFont="1" applyBorder="1" applyProtection="1">
      <alignment vertical="center"/>
      <protection locked="0"/>
    </xf>
    <xf numFmtId="177" fontId="4" fillId="0" borderId="45" xfId="0" applyNumberFormat="1" applyFont="1" applyBorder="1" applyProtection="1">
      <alignment vertical="center"/>
      <protection locked="0"/>
    </xf>
    <xf numFmtId="0" fontId="4" fillId="0" borderId="42" xfId="0" applyFont="1" applyBorder="1" applyAlignment="1">
      <alignment horizontal="center" vertical="center"/>
    </xf>
    <xf numFmtId="0" fontId="6" fillId="0" borderId="29" xfId="0" applyFont="1" applyBorder="1" applyAlignment="1">
      <alignment horizontal="distributed" vertical="center" wrapText="1"/>
    </xf>
    <xf numFmtId="0" fontId="6" fillId="0" borderId="46" xfId="0" applyFont="1" applyBorder="1" applyAlignment="1">
      <alignment horizontal="distributed" vertical="center" wrapText="1"/>
    </xf>
    <xf numFmtId="0" fontId="6" fillId="0" borderId="30" xfId="0" applyFont="1" applyBorder="1" applyAlignment="1">
      <alignment horizontal="distributed" vertical="center" wrapText="1"/>
    </xf>
    <xf numFmtId="177" fontId="10" fillId="2" borderId="28" xfId="0" applyNumberFormat="1" applyFont="1" applyFill="1" applyBorder="1" applyProtection="1">
      <alignment vertical="center"/>
      <protection locked="0"/>
    </xf>
    <xf numFmtId="0" fontId="6" fillId="0" borderId="7" xfId="0" applyFont="1" applyFill="1" applyBorder="1" applyAlignment="1">
      <alignment horizontal="center" vertical="center"/>
    </xf>
    <xf numFmtId="177" fontId="6" fillId="0" borderId="1" xfId="1" applyNumberFormat="1" applyFont="1" applyFill="1" applyBorder="1">
      <alignment vertical="center"/>
    </xf>
    <xf numFmtId="179" fontId="6" fillId="0" borderId="1" xfId="1" applyNumberFormat="1" applyFont="1" applyFill="1" applyBorder="1">
      <alignment vertical="center"/>
    </xf>
    <xf numFmtId="177" fontId="6" fillId="0" borderId="1" xfId="1" applyNumberFormat="1" applyFont="1" applyFill="1" applyBorder="1" applyProtection="1">
      <alignment vertical="center"/>
      <protection locked="0"/>
    </xf>
    <xf numFmtId="0" fontId="6" fillId="0" borderId="1" xfId="0" applyFont="1" applyFill="1" applyBorder="1" applyAlignment="1">
      <alignment horizontal="distributed" vertical="center" inden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31" xfId="0" applyNumberFormat="1" applyFont="1" applyFill="1" applyBorder="1" applyProtection="1">
      <alignment vertical="center"/>
      <protection locked="0"/>
    </xf>
    <xf numFmtId="180" fontId="10" fillId="0" borderId="12" xfId="0" applyNumberFormat="1" applyFont="1" applyFill="1" applyBorder="1" applyAlignment="1">
      <alignment horizontal="center" vertical="center"/>
    </xf>
    <xf numFmtId="180" fontId="4" fillId="0" borderId="11" xfId="0" applyNumberFormat="1" applyFont="1" applyFill="1" applyBorder="1" applyAlignment="1">
      <alignment horizontal="distributed" vertical="center"/>
    </xf>
    <xf numFmtId="180" fontId="4" fillId="0" borderId="11" xfId="0" applyNumberFormat="1" applyFont="1" applyFill="1" applyBorder="1" applyAlignment="1">
      <alignment vertical="center" wrapText="1"/>
    </xf>
    <xf numFmtId="180" fontId="4" fillId="0" borderId="10" xfId="0" applyNumberFormat="1" applyFont="1" applyFill="1" applyBorder="1" applyAlignment="1">
      <alignment horizontal="distributed" vertical="center" wrapText="1"/>
    </xf>
    <xf numFmtId="180" fontId="4" fillId="0" borderId="0" xfId="0" applyNumberFormat="1" applyFont="1" applyFill="1">
      <alignment vertical="center"/>
    </xf>
    <xf numFmtId="177" fontId="6" fillId="0" borderId="49" xfId="0" applyNumberFormat="1" applyFont="1" applyFill="1" applyBorder="1" applyProtection="1">
      <alignment vertical="center"/>
      <protection locked="0"/>
    </xf>
    <xf numFmtId="177" fontId="6" fillId="0" borderId="13" xfId="0" applyNumberFormat="1" applyFont="1" applyFill="1" applyBorder="1" applyProtection="1">
      <alignment vertical="center"/>
      <protection locked="0"/>
    </xf>
    <xf numFmtId="0" fontId="6" fillId="0" borderId="1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distributed" vertical="center"/>
    </xf>
    <xf numFmtId="183" fontId="6" fillId="0" borderId="1" xfId="0" applyNumberFormat="1" applyFont="1" applyFill="1" applyBorder="1" applyProtection="1">
      <alignment vertical="center"/>
      <protection locked="0"/>
    </xf>
    <xf numFmtId="183" fontId="6" fillId="0" borderId="10" xfId="0" applyNumberFormat="1" applyFont="1" applyFill="1" applyBorder="1" applyProtection="1">
      <alignment vertical="center"/>
      <protection locked="0"/>
    </xf>
    <xf numFmtId="183" fontId="6" fillId="0" borderId="16" xfId="0" applyNumberFormat="1" applyFont="1" applyFill="1" applyBorder="1" applyProtection="1">
      <alignment vertical="center"/>
      <protection locked="0"/>
    </xf>
    <xf numFmtId="0" fontId="10" fillId="0" borderId="11" xfId="0" applyFont="1" applyFill="1" applyBorder="1" applyAlignment="1">
      <alignment horizontal="distributed" vertical="center" wrapText="1"/>
    </xf>
    <xf numFmtId="177" fontId="10" fillId="0" borderId="1" xfId="0" applyNumberFormat="1" applyFont="1" applyFill="1" applyBorder="1" applyProtection="1">
      <alignment vertical="center"/>
      <protection locked="0"/>
    </xf>
    <xf numFmtId="177" fontId="10" fillId="0" borderId="10" xfId="0" applyNumberFormat="1" applyFont="1" applyFill="1" applyBorder="1" applyProtection="1">
      <alignment vertical="center"/>
      <protection locked="0"/>
    </xf>
    <xf numFmtId="0" fontId="6" fillId="0" borderId="28" xfId="0" applyFont="1" applyFill="1" applyBorder="1" applyAlignment="1">
      <alignment vertical="center" wrapText="1"/>
    </xf>
    <xf numFmtId="177" fontId="10" fillId="0" borderId="28" xfId="0" applyNumberFormat="1" applyFont="1" applyFill="1" applyBorder="1" applyProtection="1">
      <alignment vertical="center"/>
      <protection locked="0"/>
    </xf>
    <xf numFmtId="177" fontId="4" fillId="0" borderId="15" xfId="0" applyNumberFormat="1" applyFont="1" applyBorder="1" applyProtection="1">
      <alignment vertical="center"/>
    </xf>
    <xf numFmtId="177" fontId="4" fillId="0" borderId="50" xfId="0" applyNumberFormat="1" applyFont="1" applyBorder="1" applyProtection="1">
      <alignment vertical="center"/>
    </xf>
    <xf numFmtId="177" fontId="4" fillId="0" borderId="13" xfId="0" applyNumberFormat="1" applyFont="1" applyBorder="1" applyProtection="1">
      <alignment vertical="center"/>
    </xf>
    <xf numFmtId="177" fontId="4" fillId="0" borderId="51" xfId="0" applyNumberFormat="1" applyFont="1" applyBorder="1" applyProtection="1">
      <alignment vertical="center"/>
    </xf>
    <xf numFmtId="177" fontId="4" fillId="0" borderId="52" xfId="0" applyNumberFormat="1" applyFont="1" applyBorder="1" applyProtection="1">
      <alignment vertical="center"/>
    </xf>
    <xf numFmtId="177" fontId="4" fillId="0" borderId="14" xfId="0" applyNumberFormat="1" applyFont="1" applyBorder="1" applyProtection="1">
      <alignment vertical="center"/>
    </xf>
    <xf numFmtId="177" fontId="4" fillId="0" borderId="37" xfId="0" applyNumberFormat="1" applyFont="1" applyBorder="1" applyProtection="1">
      <alignment vertical="center"/>
    </xf>
    <xf numFmtId="0" fontId="6" fillId="0" borderId="1" xfId="0" applyFont="1" applyFill="1" applyBorder="1" applyAlignment="1">
      <alignment horizontal="distributed" vertical="center" wrapText="1"/>
    </xf>
    <xf numFmtId="0" fontId="6" fillId="0" borderId="1" xfId="0" applyFont="1" applyFill="1" applyBorder="1" applyAlignment="1">
      <alignment horizontal="distributed" vertical="center"/>
    </xf>
    <xf numFmtId="0" fontId="4" fillId="0" borderId="10" xfId="0" applyFont="1" applyFill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/>
    </xf>
    <xf numFmtId="0" fontId="4" fillId="0" borderId="1" xfId="0" applyFont="1" applyFill="1" applyBorder="1" applyAlignment="1">
      <alignment horizontal="distributed" vertical="center" wrapText="1"/>
    </xf>
    <xf numFmtId="0" fontId="6" fillId="0" borderId="10" xfId="0" applyFont="1" applyFill="1" applyBorder="1" applyAlignment="1">
      <alignment horizontal="distributed" vertical="center" wrapText="1"/>
    </xf>
    <xf numFmtId="0" fontId="4" fillId="0" borderId="10" xfId="0" applyFont="1" applyFill="1" applyBorder="1" applyAlignment="1">
      <alignment horizontal="distributed" vertical="center"/>
    </xf>
    <xf numFmtId="0" fontId="6" fillId="0" borderId="11" xfId="0" applyFont="1" applyFill="1" applyBorder="1" applyAlignment="1">
      <alignment horizontal="distributed" vertical="center" wrapText="1"/>
    </xf>
    <xf numFmtId="0" fontId="4" fillId="0" borderId="10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4" fillId="0" borderId="10" xfId="0" applyFont="1" applyFill="1" applyBorder="1" applyAlignment="1">
      <alignment horizontal="distributed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distributed" vertical="center"/>
    </xf>
    <xf numFmtId="0" fontId="6" fillId="0" borderId="13" xfId="0" applyFont="1" applyBorder="1" applyAlignment="1" applyProtection="1">
      <alignment vertical="center"/>
      <protection locked="0"/>
    </xf>
    <xf numFmtId="0" fontId="6" fillId="0" borderId="14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177" fontId="6" fillId="0" borderId="1" xfId="0" applyNumberFormat="1" applyFont="1" applyBorder="1" applyAlignment="1" applyProtection="1">
      <alignment vertical="center"/>
      <protection locked="0"/>
    </xf>
    <xf numFmtId="177" fontId="6" fillId="0" borderId="1" xfId="0" applyNumberFormat="1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distributed" vertical="center"/>
    </xf>
    <xf numFmtId="177" fontId="6" fillId="0" borderId="12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distributed" vertical="center"/>
    </xf>
    <xf numFmtId="0" fontId="6" fillId="0" borderId="1" xfId="0" applyFont="1" applyFill="1" applyBorder="1" applyAlignment="1">
      <alignment horizontal="distributed" vertical="center" wrapText="1"/>
    </xf>
    <xf numFmtId="0" fontId="4" fillId="0" borderId="10" xfId="0" applyFont="1" applyFill="1" applyBorder="1" applyAlignment="1">
      <alignment horizontal="center" vertical="distributed" textRotation="255"/>
    </xf>
    <xf numFmtId="0" fontId="4" fillId="0" borderId="11" xfId="0" applyFont="1" applyFill="1" applyBorder="1" applyAlignment="1">
      <alignment horizontal="center" vertical="distributed" textRotation="255"/>
    </xf>
    <xf numFmtId="0" fontId="4" fillId="0" borderId="12" xfId="0" applyFont="1" applyFill="1" applyBorder="1" applyAlignment="1">
      <alignment horizontal="center" vertical="distributed" textRotation="255"/>
    </xf>
    <xf numFmtId="0" fontId="6" fillId="0" borderId="1" xfId="0" applyFont="1" applyFill="1" applyBorder="1" applyAlignment="1">
      <alignment horizontal="distributed" vertical="center"/>
    </xf>
    <xf numFmtId="0" fontId="12" fillId="0" borderId="0" xfId="0" applyFont="1" applyFill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4" fillId="0" borderId="8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 indent="1"/>
    </xf>
    <xf numFmtId="0" fontId="4" fillId="0" borderId="10" xfId="0" applyFont="1" applyFill="1" applyBorder="1" applyAlignment="1">
      <alignment horizontal="distributed" vertical="center" indent="1"/>
    </xf>
    <xf numFmtId="0" fontId="4" fillId="0" borderId="12" xfId="0" applyFont="1" applyFill="1" applyBorder="1" applyAlignment="1">
      <alignment horizontal="distributed" vertical="center" indent="1"/>
    </xf>
    <xf numFmtId="0" fontId="6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distributed" vertical="center" indent="2"/>
    </xf>
    <xf numFmtId="0" fontId="4" fillId="0" borderId="14" xfId="0" applyFont="1" applyFill="1" applyBorder="1" applyAlignment="1">
      <alignment horizontal="distributed" vertical="center" indent="2"/>
    </xf>
    <xf numFmtId="0" fontId="4" fillId="0" borderId="15" xfId="0" applyFont="1" applyFill="1" applyBorder="1" applyAlignment="1">
      <alignment horizontal="distributed" vertical="center" indent="2"/>
    </xf>
    <xf numFmtId="0" fontId="4" fillId="0" borderId="14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distributed" vertical="center" indent="1"/>
    </xf>
    <xf numFmtId="0" fontId="4" fillId="0" borderId="13" xfId="0" applyFont="1" applyFill="1" applyBorder="1" applyAlignment="1">
      <alignment horizontal="distributed" vertical="center" wrapText="1" indent="1"/>
    </xf>
    <xf numFmtId="0" fontId="4" fillId="0" borderId="14" xfId="0" applyFont="1" applyFill="1" applyBorder="1" applyAlignment="1">
      <alignment horizontal="distributed" vertical="center" wrapText="1" indent="1"/>
    </xf>
    <xf numFmtId="0" fontId="4" fillId="0" borderId="15" xfId="0" applyFont="1" applyFill="1" applyBorder="1" applyAlignment="1">
      <alignment horizontal="distributed" vertical="center" wrapText="1" indent="1"/>
    </xf>
    <xf numFmtId="0" fontId="4" fillId="0" borderId="1" xfId="0" applyFont="1" applyFill="1" applyBorder="1" applyAlignment="1">
      <alignment horizontal="center" vertical="distributed" textRotation="255"/>
    </xf>
    <xf numFmtId="0" fontId="4" fillId="0" borderId="10" xfId="0" applyFont="1" applyFill="1" applyBorder="1" applyAlignment="1">
      <alignment horizontal="center" vertical="distributed" textRotation="255" indent="3"/>
    </xf>
    <xf numFmtId="0" fontId="4" fillId="0" borderId="11" xfId="0" applyFont="1" applyFill="1" applyBorder="1" applyAlignment="1">
      <alignment horizontal="center" vertical="distributed" textRotation="255" indent="3"/>
    </xf>
    <xf numFmtId="0" fontId="4" fillId="0" borderId="12" xfId="0" applyFont="1" applyFill="1" applyBorder="1" applyAlignment="1">
      <alignment horizontal="center" vertical="distributed" textRotation="255" indent="3"/>
    </xf>
    <xf numFmtId="0" fontId="4" fillId="0" borderId="13" xfId="0" applyFont="1" applyFill="1" applyBorder="1" applyAlignment="1">
      <alignment horizontal="distributed" vertical="center" indent="1"/>
    </xf>
    <xf numFmtId="38" fontId="6" fillId="0" borderId="1" xfId="1" applyFont="1" applyFill="1" applyBorder="1" applyAlignment="1" applyProtection="1">
      <alignment vertical="center"/>
      <protection locked="0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38" fontId="6" fillId="0" borderId="1" xfId="1" applyFont="1" applyFill="1" applyBorder="1" applyAlignment="1">
      <alignment horizontal="distributed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vertical="center"/>
    </xf>
    <xf numFmtId="38" fontId="6" fillId="0" borderId="1" xfId="1" applyFont="1" applyFill="1" applyBorder="1" applyAlignment="1">
      <alignment vertical="center" wrapText="1"/>
    </xf>
    <xf numFmtId="38" fontId="6" fillId="0" borderId="1" xfId="1" applyFont="1" applyFill="1" applyBorder="1" applyAlignment="1" applyProtection="1">
      <alignment vertical="center" wrapText="1"/>
      <protection locked="0"/>
    </xf>
    <xf numFmtId="0" fontId="13" fillId="0" borderId="0" xfId="0" applyFont="1" applyFill="1" applyAlignment="1">
      <alignment horizontal="left" vertical="center"/>
    </xf>
    <xf numFmtId="38" fontId="6" fillId="0" borderId="1" xfId="1" applyFont="1" applyFill="1" applyBorder="1" applyAlignment="1">
      <alignment vertical="center"/>
    </xf>
    <xf numFmtId="0" fontId="4" fillId="0" borderId="13" xfId="0" applyFont="1" applyFill="1" applyBorder="1" applyAlignment="1">
      <alignment horizontal="distributed" vertical="center" wrapText="1"/>
    </xf>
    <xf numFmtId="0" fontId="4" fillId="0" borderId="14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179" fontId="6" fillId="0" borderId="1" xfId="1" applyNumberFormat="1" applyFont="1" applyFill="1" applyBorder="1" applyAlignment="1">
      <alignment vertical="center"/>
    </xf>
    <xf numFmtId="180" fontId="6" fillId="0" borderId="1" xfId="1" applyNumberFormat="1" applyFont="1" applyFill="1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right" vertical="center"/>
    </xf>
    <xf numFmtId="179" fontId="6" fillId="0" borderId="13" xfId="1" applyNumberFormat="1" applyFont="1" applyFill="1" applyBorder="1" applyAlignment="1">
      <alignment horizontal="right" vertical="center"/>
    </xf>
    <xf numFmtId="179" fontId="6" fillId="0" borderId="14" xfId="1" applyNumberFormat="1" applyFont="1" applyFill="1" applyBorder="1" applyAlignment="1">
      <alignment horizontal="right" vertical="center"/>
    </xf>
    <xf numFmtId="179" fontId="6" fillId="0" borderId="15" xfId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distributed" vertical="center" wrapText="1"/>
    </xf>
    <xf numFmtId="0" fontId="6" fillId="0" borderId="13" xfId="0" applyFont="1" applyBorder="1" applyAlignment="1">
      <alignment horizontal="distributed" vertical="center"/>
    </xf>
    <xf numFmtId="0" fontId="6" fillId="0" borderId="14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38" fontId="6" fillId="0" borderId="1" xfId="1" applyFont="1" applyBorder="1" applyAlignment="1">
      <alignment horizontal="distributed" vertical="center"/>
    </xf>
    <xf numFmtId="0" fontId="4" fillId="0" borderId="12" xfId="0" applyFont="1" applyBorder="1" applyAlignment="1">
      <alignment horizontal="left" vertical="center"/>
    </xf>
    <xf numFmtId="38" fontId="6" fillId="0" borderId="13" xfId="1" applyFont="1" applyFill="1" applyBorder="1" applyAlignment="1" applyProtection="1">
      <alignment vertical="center"/>
      <protection locked="0"/>
    </xf>
    <xf numFmtId="38" fontId="6" fillId="0" borderId="14" xfId="1" applyFont="1" applyFill="1" applyBorder="1" applyAlignment="1" applyProtection="1">
      <alignment vertical="center"/>
      <protection locked="0"/>
    </xf>
    <xf numFmtId="38" fontId="6" fillId="0" borderId="15" xfId="1" applyFont="1" applyFill="1" applyBorder="1" applyAlignment="1" applyProtection="1">
      <alignment vertical="center"/>
      <protection locked="0"/>
    </xf>
    <xf numFmtId="180" fontId="6" fillId="0" borderId="1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4" fillId="0" borderId="1" xfId="0" applyFont="1" applyFill="1" applyBorder="1" applyAlignment="1">
      <alignment horizontal="distributed" vertical="center" wrapText="1"/>
    </xf>
    <xf numFmtId="38" fontId="6" fillId="0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distributed" vertical="center" wrapText="1" indent="1"/>
    </xf>
    <xf numFmtId="0" fontId="6" fillId="0" borderId="18" xfId="0" applyFont="1" applyFill="1" applyBorder="1" applyAlignment="1">
      <alignment horizontal="distributed" vertical="center" wrapText="1" indent="1"/>
    </xf>
    <xf numFmtId="0" fontId="6" fillId="0" borderId="19" xfId="0" applyFont="1" applyFill="1" applyBorder="1" applyAlignment="1">
      <alignment horizontal="distributed" vertical="center" wrapText="1" indent="1"/>
    </xf>
    <xf numFmtId="0" fontId="6" fillId="0" borderId="10" xfId="0" applyFont="1" applyFill="1" applyBorder="1" applyAlignment="1">
      <alignment horizontal="distributed" vertical="center" wrapText="1"/>
    </xf>
    <xf numFmtId="38" fontId="6" fillId="0" borderId="10" xfId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distributed" textRotation="255" indent="4"/>
    </xf>
    <xf numFmtId="0" fontId="4" fillId="0" borderId="10" xfId="0" applyFont="1" applyFill="1" applyBorder="1" applyAlignment="1">
      <alignment horizontal="center" vertical="distributed" textRotation="255" indent="4"/>
    </xf>
    <xf numFmtId="38" fontId="6" fillId="0" borderId="13" xfId="1" applyFont="1" applyFill="1" applyBorder="1" applyAlignment="1">
      <alignment vertical="center"/>
    </xf>
    <xf numFmtId="38" fontId="6" fillId="0" borderId="14" xfId="1" applyFont="1" applyFill="1" applyBorder="1" applyAlignment="1">
      <alignment vertical="center"/>
    </xf>
    <xf numFmtId="38" fontId="6" fillId="0" borderId="15" xfId="1" applyFont="1" applyFill="1" applyBorder="1" applyAlignment="1">
      <alignment vertical="center"/>
    </xf>
    <xf numFmtId="38" fontId="6" fillId="0" borderId="2" xfId="1" applyFont="1" applyFill="1" applyBorder="1" applyAlignment="1" applyProtection="1">
      <alignment vertical="center"/>
      <protection locked="0"/>
    </xf>
    <xf numFmtId="38" fontId="6" fillId="0" borderId="3" xfId="1" applyFont="1" applyFill="1" applyBorder="1" applyAlignment="1" applyProtection="1">
      <alignment vertical="center"/>
      <protection locked="0"/>
    </xf>
    <xf numFmtId="38" fontId="6" fillId="0" borderId="4" xfId="1" applyFont="1" applyFill="1" applyBorder="1" applyAlignment="1" applyProtection="1">
      <alignment vertical="center"/>
      <protection locked="0"/>
    </xf>
    <xf numFmtId="38" fontId="6" fillId="0" borderId="17" xfId="1" applyFont="1" applyFill="1" applyBorder="1" applyAlignment="1">
      <alignment vertical="center"/>
    </xf>
    <xf numFmtId="38" fontId="6" fillId="0" borderId="18" xfId="1" applyFont="1" applyFill="1" applyBorder="1" applyAlignment="1">
      <alignment vertical="center"/>
    </xf>
    <xf numFmtId="38" fontId="6" fillId="0" borderId="19" xfId="1" applyFont="1" applyFill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38" fontId="6" fillId="0" borderId="13" xfId="1" applyFont="1" applyFill="1" applyBorder="1" applyAlignment="1">
      <alignment horizontal="distributed" vertical="center"/>
    </xf>
    <xf numFmtId="38" fontId="6" fillId="0" borderId="14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/>
    </xf>
    <xf numFmtId="0" fontId="4" fillId="0" borderId="15" xfId="0" applyFont="1" applyFill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4" fillId="0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distributed" vertical="center"/>
    </xf>
    <xf numFmtId="0" fontId="4" fillId="0" borderId="8" xfId="0" applyFont="1" applyFill="1" applyBorder="1" applyAlignment="1">
      <alignment horizontal="distributed" vertical="center"/>
    </xf>
    <xf numFmtId="0" fontId="4" fillId="0" borderId="9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 indent="2"/>
    </xf>
    <xf numFmtId="0" fontId="3" fillId="0" borderId="14" xfId="0" applyFont="1" applyFill="1" applyBorder="1" applyAlignment="1">
      <alignment horizontal="distributed" vertical="center" indent="2"/>
    </xf>
    <xf numFmtId="0" fontId="3" fillId="0" borderId="15" xfId="0" applyFont="1" applyFill="1" applyBorder="1" applyAlignment="1">
      <alignment horizontal="distributed" vertical="center" indent="2"/>
    </xf>
    <xf numFmtId="0" fontId="4" fillId="0" borderId="12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distributed" vertical="center" indent="5"/>
    </xf>
    <xf numFmtId="0" fontId="3" fillId="0" borderId="14" xfId="0" applyFont="1" applyFill="1" applyBorder="1" applyAlignment="1">
      <alignment horizontal="distributed" vertical="center" indent="5"/>
    </xf>
    <xf numFmtId="0" fontId="3" fillId="0" borderId="15" xfId="0" applyFont="1" applyFill="1" applyBorder="1" applyAlignment="1">
      <alignment horizontal="distributed" vertical="center" indent="5"/>
    </xf>
    <xf numFmtId="0" fontId="4" fillId="0" borderId="13" xfId="0" applyFont="1" applyFill="1" applyBorder="1" applyAlignment="1">
      <alignment horizontal="distributed" vertical="center" indent="6"/>
    </xf>
    <xf numFmtId="0" fontId="4" fillId="0" borderId="14" xfId="0" applyFont="1" applyFill="1" applyBorder="1" applyAlignment="1">
      <alignment horizontal="distributed" vertical="center" indent="6"/>
    </xf>
    <xf numFmtId="0" fontId="4" fillId="0" borderId="15" xfId="0" applyFont="1" applyFill="1" applyBorder="1" applyAlignment="1">
      <alignment horizontal="distributed" vertical="center" indent="6"/>
    </xf>
    <xf numFmtId="0" fontId="3" fillId="0" borderId="1" xfId="0" applyFont="1" applyFill="1" applyBorder="1" applyAlignment="1">
      <alignment horizontal="distributed" vertical="center" indent="5"/>
    </xf>
    <xf numFmtId="0" fontId="4" fillId="0" borderId="10" xfId="0" applyFont="1" applyFill="1" applyBorder="1" applyAlignment="1">
      <alignment horizontal="distributed" vertical="center"/>
    </xf>
    <xf numFmtId="0" fontId="4" fillId="0" borderId="13" xfId="0" applyFont="1" applyFill="1" applyBorder="1" applyAlignment="1">
      <alignment horizontal="distributed" vertical="center"/>
    </xf>
    <xf numFmtId="0" fontId="6" fillId="0" borderId="11" xfId="0" applyFont="1" applyFill="1" applyBorder="1" applyAlignment="1">
      <alignment horizontal="distributed" vertical="center" wrapText="1"/>
    </xf>
    <xf numFmtId="0" fontId="6" fillId="0" borderId="10" xfId="0" applyFont="1" applyFill="1" applyBorder="1" applyAlignment="1">
      <alignment horizontal="distributed" vertical="distributed" wrapText="1"/>
    </xf>
    <xf numFmtId="0" fontId="6" fillId="0" borderId="11" xfId="0" applyFont="1" applyFill="1" applyBorder="1" applyAlignment="1">
      <alignment horizontal="distributed" vertical="distributed" wrapText="1"/>
    </xf>
    <xf numFmtId="0" fontId="4" fillId="0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distributed" vertical="center" indent="1"/>
    </xf>
    <xf numFmtId="0" fontId="4" fillId="0" borderId="3" xfId="0" applyFont="1" applyFill="1" applyBorder="1" applyAlignment="1">
      <alignment horizontal="distributed" vertical="center" indent="1"/>
    </xf>
    <xf numFmtId="0" fontId="4" fillId="0" borderId="4" xfId="0" applyFont="1" applyFill="1" applyBorder="1" applyAlignment="1">
      <alignment horizontal="distributed" vertical="center" indent="1"/>
    </xf>
    <xf numFmtId="0" fontId="17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distributed" vertical="center" indent="2"/>
    </xf>
    <xf numFmtId="0" fontId="3" fillId="0" borderId="13" xfId="0" applyFont="1" applyFill="1" applyBorder="1" applyAlignment="1">
      <alignment horizontal="distributed" vertical="center" indent="10"/>
    </xf>
    <xf numFmtId="0" fontId="3" fillId="0" borderId="14" xfId="0" applyFont="1" applyFill="1" applyBorder="1" applyAlignment="1">
      <alignment horizontal="distributed" vertical="center" indent="10"/>
    </xf>
    <xf numFmtId="0" fontId="3" fillId="0" borderId="15" xfId="0" applyFont="1" applyFill="1" applyBorder="1" applyAlignment="1">
      <alignment horizontal="distributed" vertical="center" indent="10"/>
    </xf>
    <xf numFmtId="0" fontId="6" fillId="0" borderId="10" xfId="0" applyFont="1" applyFill="1" applyBorder="1" applyAlignment="1">
      <alignment horizontal="distributed" vertical="top" wrapText="1"/>
    </xf>
    <xf numFmtId="0" fontId="6" fillId="0" borderId="11" xfId="0" applyFont="1" applyFill="1" applyBorder="1" applyAlignment="1">
      <alignment horizontal="distributed" vertical="top" wrapText="1"/>
    </xf>
    <xf numFmtId="0" fontId="4" fillId="0" borderId="1" xfId="0" applyFont="1" applyFill="1" applyBorder="1" applyAlignment="1">
      <alignment horizontal="distributed" vertical="center" indent="2"/>
    </xf>
    <xf numFmtId="0" fontId="4" fillId="0" borderId="10" xfId="0" applyFont="1" applyFill="1" applyBorder="1" applyAlignment="1">
      <alignment horizontal="distributed" vertical="center" wrapText="1"/>
    </xf>
    <xf numFmtId="0" fontId="4" fillId="0" borderId="7" xfId="0" applyFont="1" applyFill="1" applyBorder="1" applyAlignment="1">
      <alignment horizontal="distributed" vertical="center" indent="2"/>
    </xf>
    <xf numFmtId="0" fontId="4" fillId="0" borderId="8" xfId="0" applyFont="1" applyFill="1" applyBorder="1" applyAlignment="1">
      <alignment horizontal="distributed" vertical="center" indent="2"/>
    </xf>
    <xf numFmtId="0" fontId="4" fillId="0" borderId="9" xfId="0" applyFont="1" applyFill="1" applyBorder="1" applyAlignment="1">
      <alignment horizontal="distributed" vertical="center" indent="2"/>
    </xf>
    <xf numFmtId="0" fontId="6" fillId="0" borderId="12" xfId="0" applyFont="1" applyFill="1" applyBorder="1" applyAlignment="1">
      <alignment horizontal="center" vertical="center"/>
    </xf>
    <xf numFmtId="177" fontId="6" fillId="0" borderId="13" xfId="0" applyNumberFormat="1" applyFont="1" applyFill="1" applyBorder="1" applyAlignment="1" applyProtection="1">
      <alignment vertical="center"/>
      <protection locked="0"/>
    </xf>
    <xf numFmtId="177" fontId="6" fillId="0" borderId="15" xfId="0" applyNumberFormat="1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>
      <alignment horizontal="distributed" vertical="center" wrapText="1" indent="2"/>
    </xf>
    <xf numFmtId="0" fontId="4" fillId="0" borderId="14" xfId="0" applyFont="1" applyFill="1" applyBorder="1" applyAlignment="1">
      <alignment horizontal="distributed" vertical="center" wrapText="1" indent="2"/>
    </xf>
    <xf numFmtId="0" fontId="4" fillId="0" borderId="15" xfId="0" applyFont="1" applyFill="1" applyBorder="1" applyAlignment="1">
      <alignment horizontal="distributed" vertical="center" wrapText="1" indent="2"/>
    </xf>
    <xf numFmtId="0" fontId="4" fillId="0" borderId="2" xfId="0" applyFont="1" applyFill="1" applyBorder="1" applyAlignment="1">
      <alignment horizontal="distributed" vertical="center" wrapText="1"/>
    </xf>
    <xf numFmtId="177" fontId="6" fillId="0" borderId="13" xfId="0" applyNumberFormat="1" applyFont="1" applyFill="1" applyBorder="1" applyAlignment="1" applyProtection="1">
      <alignment horizontal="right" vertical="center"/>
      <protection locked="0"/>
    </xf>
    <xf numFmtId="177" fontId="6" fillId="0" borderId="15" xfId="0" applyNumberFormat="1" applyFont="1" applyFill="1" applyBorder="1" applyAlignment="1" applyProtection="1">
      <alignment horizontal="right" vertical="center"/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distributed" vertical="center" indent="7"/>
    </xf>
    <xf numFmtId="0" fontId="4" fillId="0" borderId="14" xfId="0" applyFont="1" applyFill="1" applyBorder="1" applyAlignment="1">
      <alignment horizontal="distributed" vertical="center" indent="7"/>
    </xf>
    <xf numFmtId="0" fontId="4" fillId="0" borderId="15" xfId="0" applyFont="1" applyFill="1" applyBorder="1" applyAlignment="1">
      <alignment horizontal="distributed" vertical="center" indent="7"/>
    </xf>
    <xf numFmtId="0" fontId="4" fillId="0" borderId="13" xfId="0" applyFont="1" applyFill="1" applyBorder="1" applyAlignment="1">
      <alignment horizontal="distributed" vertical="center" indent="5"/>
    </xf>
    <xf numFmtId="0" fontId="4" fillId="0" borderId="14" xfId="0" applyFont="1" applyFill="1" applyBorder="1" applyAlignment="1">
      <alignment horizontal="distributed" vertical="center" indent="5"/>
    </xf>
    <xf numFmtId="0" fontId="4" fillId="0" borderId="15" xfId="0" applyFont="1" applyFill="1" applyBorder="1" applyAlignment="1">
      <alignment horizontal="distributed" vertical="center" indent="5"/>
    </xf>
    <xf numFmtId="0" fontId="6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distributed" vertical="center" indent="4"/>
    </xf>
    <xf numFmtId="0" fontId="4" fillId="0" borderId="3" xfId="0" applyFont="1" applyFill="1" applyBorder="1" applyAlignment="1">
      <alignment horizontal="distributed" vertical="center" indent="4"/>
    </xf>
    <xf numFmtId="0" fontId="4" fillId="0" borderId="4" xfId="0" applyFont="1" applyFill="1" applyBorder="1" applyAlignment="1">
      <alignment horizontal="distributed" vertical="center" indent="4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177" fontId="4" fillId="0" borderId="7" xfId="0" applyNumberFormat="1" applyFont="1" applyBorder="1" applyAlignment="1">
      <alignment vertical="center"/>
    </xf>
    <xf numFmtId="177" fontId="4" fillId="0" borderId="9" xfId="0" applyNumberFormat="1" applyFont="1" applyBorder="1" applyAlignment="1">
      <alignment vertical="center"/>
    </xf>
    <xf numFmtId="177" fontId="4" fillId="0" borderId="7" xfId="0" applyNumberFormat="1" applyFont="1" applyBorder="1" applyAlignment="1" applyProtection="1">
      <alignment vertical="center"/>
      <protection locked="0"/>
    </xf>
    <xf numFmtId="177" fontId="4" fillId="0" borderId="9" xfId="0" applyNumberFormat="1" applyFont="1" applyBorder="1" applyAlignment="1" applyProtection="1">
      <alignment vertical="center"/>
      <protection locked="0"/>
    </xf>
    <xf numFmtId="177" fontId="4" fillId="0" borderId="7" xfId="0" applyNumberFormat="1" applyFont="1" applyBorder="1" applyAlignment="1" applyProtection="1">
      <alignment vertical="center"/>
    </xf>
    <xf numFmtId="177" fontId="4" fillId="0" borderId="9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176" fontId="3" fillId="0" borderId="13" xfId="0" applyNumberFormat="1" applyFont="1" applyBorder="1" applyAlignment="1" applyProtection="1">
      <alignment horizontal="distributed" vertical="center" indent="1"/>
      <protection locked="0"/>
    </xf>
    <xf numFmtId="176" fontId="3" fillId="0" borderId="14" xfId="0" applyNumberFormat="1" applyFont="1" applyBorder="1" applyAlignment="1" applyProtection="1">
      <alignment horizontal="distributed" vertical="center" indent="1"/>
      <protection locked="0"/>
    </xf>
    <xf numFmtId="0" fontId="4" fillId="0" borderId="13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8" fillId="0" borderId="10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4" fillId="0" borderId="13" xfId="0" applyNumberFormat="1" applyFont="1" applyBorder="1" applyAlignment="1" applyProtection="1">
      <alignment vertical="center"/>
    </xf>
    <xf numFmtId="177" fontId="4" fillId="0" borderId="15" xfId="0" applyNumberFormat="1" applyFont="1" applyBorder="1" applyAlignment="1" applyProtection="1">
      <alignment vertical="center"/>
    </xf>
    <xf numFmtId="0" fontId="6" fillId="0" borderId="10" xfId="0" applyFont="1" applyBorder="1" applyAlignment="1">
      <alignment horizontal="right" vertical="center"/>
    </xf>
    <xf numFmtId="177" fontId="4" fillId="0" borderId="13" xfId="0" applyNumberFormat="1" applyFont="1" applyBorder="1" applyAlignment="1">
      <alignment vertical="center"/>
    </xf>
    <xf numFmtId="177" fontId="4" fillId="0" borderId="15" xfId="0" applyNumberFormat="1" applyFont="1" applyBorder="1" applyAlignment="1">
      <alignment vertical="center"/>
    </xf>
    <xf numFmtId="0" fontId="4" fillId="0" borderId="1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3" fillId="0" borderId="10" xfId="0" applyFont="1" applyBorder="1" applyAlignment="1">
      <alignment horizontal="center" vertical="distributed" textRotation="255" indent="1"/>
    </xf>
    <xf numFmtId="177" fontId="4" fillId="0" borderId="13" xfId="0" applyNumberFormat="1" applyFont="1" applyBorder="1" applyAlignment="1" applyProtection="1">
      <alignment vertical="center"/>
      <protection locked="0"/>
    </xf>
    <xf numFmtId="177" fontId="4" fillId="0" borderId="15" xfId="0" applyNumberFormat="1" applyFont="1" applyBorder="1" applyAlignment="1" applyProtection="1">
      <alignment vertical="center"/>
      <protection locked="0"/>
    </xf>
    <xf numFmtId="177" fontId="4" fillId="0" borderId="5" xfId="0" applyNumberFormat="1" applyFont="1" applyBorder="1" applyAlignment="1">
      <alignment vertical="center"/>
    </xf>
    <xf numFmtId="177" fontId="4" fillId="0" borderId="6" xfId="0" applyNumberFormat="1" applyFont="1" applyBorder="1" applyAlignment="1">
      <alignment vertical="center"/>
    </xf>
    <xf numFmtId="177" fontId="4" fillId="0" borderId="5" xfId="0" applyNumberFormat="1" applyFont="1" applyBorder="1" applyAlignment="1" applyProtection="1">
      <alignment vertical="center"/>
      <protection locked="0"/>
    </xf>
    <xf numFmtId="177" fontId="4" fillId="0" borderId="6" xfId="0" applyNumberFormat="1" applyFont="1" applyBorder="1" applyAlignment="1" applyProtection="1">
      <alignment vertical="center"/>
      <protection locked="0"/>
    </xf>
    <xf numFmtId="181" fontId="4" fillId="0" borderId="7" xfId="0" applyNumberFormat="1" applyFont="1" applyBorder="1" applyAlignment="1" applyProtection="1">
      <alignment vertical="center"/>
    </xf>
    <xf numFmtId="181" fontId="4" fillId="0" borderId="9" xfId="0" applyNumberFormat="1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0" fontId="4" fillId="2" borderId="10" xfId="0" applyFont="1" applyFill="1" applyBorder="1" applyAlignment="1">
      <alignment horizontal="distributed" vertical="center" indent="3"/>
    </xf>
    <xf numFmtId="0" fontId="4" fillId="2" borderId="12" xfId="0" applyFont="1" applyFill="1" applyBorder="1" applyAlignment="1">
      <alignment horizontal="distributed" vertical="center" indent="3"/>
    </xf>
    <xf numFmtId="0" fontId="4" fillId="2" borderId="1" xfId="0" applyFont="1" applyFill="1" applyBorder="1" applyAlignment="1">
      <alignment horizontal="distributed" vertical="center" indent="1"/>
    </xf>
    <xf numFmtId="0" fontId="4" fillId="2" borderId="13" xfId="0" applyFont="1" applyFill="1" applyBorder="1" applyAlignment="1">
      <alignment horizontal="distributed" vertical="center" indent="3"/>
    </xf>
    <xf numFmtId="0" fontId="4" fillId="2" borderId="14" xfId="0" applyFont="1" applyFill="1" applyBorder="1" applyAlignment="1">
      <alignment horizontal="distributed" vertical="center" indent="3"/>
    </xf>
    <xf numFmtId="0" fontId="4" fillId="2" borderId="15" xfId="0" applyFont="1" applyFill="1" applyBorder="1" applyAlignment="1">
      <alignment horizontal="distributed" vertical="center" indent="3"/>
    </xf>
    <xf numFmtId="0" fontId="8" fillId="2" borderId="0" xfId="0" applyFont="1" applyFill="1" applyAlignment="1" applyProtection="1">
      <alignment horizontal="left" vertical="center"/>
      <protection locked="0"/>
    </xf>
    <xf numFmtId="0" fontId="4" fillId="2" borderId="8" xfId="0" applyFont="1" applyFill="1" applyBorder="1" applyAlignment="1">
      <alignment horizontal="right" vertical="center"/>
    </xf>
    <xf numFmtId="0" fontId="6" fillId="0" borderId="13" xfId="0" applyFont="1" applyBorder="1" applyAlignment="1" applyProtection="1">
      <alignment vertical="center"/>
      <protection locked="0"/>
    </xf>
    <xf numFmtId="0" fontId="6" fillId="0" borderId="14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177" fontId="6" fillId="0" borderId="1" xfId="0" applyNumberFormat="1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distributed" vertical="center"/>
    </xf>
    <xf numFmtId="0" fontId="4" fillId="0" borderId="14" xfId="0" applyFont="1" applyBorder="1" applyAlignment="1" applyProtection="1">
      <alignment horizontal="distributed" vertical="center"/>
    </xf>
    <xf numFmtId="0" fontId="4" fillId="0" borderId="15" xfId="0" applyFont="1" applyBorder="1" applyAlignment="1" applyProtection="1">
      <alignment horizontal="distributed" vertical="center"/>
    </xf>
    <xf numFmtId="0" fontId="10" fillId="0" borderId="2" xfId="0" applyFont="1" applyBorder="1" applyAlignment="1" applyProtection="1">
      <alignment horizontal="right" vertical="center"/>
    </xf>
    <xf numFmtId="0" fontId="10" fillId="0" borderId="3" xfId="0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right" vertical="center"/>
    </xf>
    <xf numFmtId="176" fontId="4" fillId="0" borderId="13" xfId="0" applyNumberFormat="1" applyFont="1" applyBorder="1" applyAlignment="1" applyProtection="1">
      <alignment horizontal="distributed" vertical="center"/>
    </xf>
    <xf numFmtId="176" fontId="4" fillId="0" borderId="14" xfId="0" applyNumberFormat="1" applyFont="1" applyBorder="1" applyAlignment="1" applyProtection="1">
      <alignment horizontal="distributed" vertical="center"/>
    </xf>
    <xf numFmtId="176" fontId="4" fillId="0" borderId="15" xfId="0" applyNumberFormat="1" applyFont="1" applyBorder="1" applyAlignment="1" applyProtection="1">
      <alignment horizontal="distributed" vertical="center"/>
    </xf>
    <xf numFmtId="0" fontId="4" fillId="0" borderId="7" xfId="0" applyFont="1" applyBorder="1" applyAlignment="1" applyProtection="1">
      <alignment horizontal="distributed" vertical="center"/>
    </xf>
    <xf numFmtId="0" fontId="4" fillId="0" borderId="8" xfId="0" applyFont="1" applyBorder="1" applyAlignment="1" applyProtection="1">
      <alignment horizontal="distributed" vertical="center"/>
    </xf>
    <xf numFmtId="0" fontId="4" fillId="0" borderId="9" xfId="0" applyFont="1" applyBorder="1" applyAlignment="1" applyProtection="1">
      <alignment horizontal="distributed" vertical="center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177" fontId="6" fillId="0" borderId="1" xfId="0" applyNumberFormat="1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distributed" vertical="center" wrapText="1"/>
    </xf>
    <xf numFmtId="0" fontId="8" fillId="0" borderId="0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177" fontId="10" fillId="0" borderId="10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distributed" vertical="center"/>
    </xf>
    <xf numFmtId="0" fontId="6" fillId="0" borderId="12" xfId="0" applyFont="1" applyBorder="1" applyAlignment="1" applyProtection="1">
      <alignment horizontal="distributed" vertical="center" wrapText="1"/>
    </xf>
    <xf numFmtId="177" fontId="6" fillId="0" borderId="12" xfId="0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176" fontId="4" fillId="0" borderId="1" xfId="0" applyNumberFormat="1" applyFont="1" applyBorder="1" applyAlignment="1" applyProtection="1">
      <alignment horizontal="distributed" vertical="center" indent="3"/>
    </xf>
    <xf numFmtId="0" fontId="4" fillId="0" borderId="1" xfId="0" applyFont="1" applyBorder="1" applyAlignment="1" applyProtection="1">
      <alignment horizontal="distributed" vertical="center" indent="3"/>
    </xf>
    <xf numFmtId="0" fontId="4" fillId="0" borderId="2" xfId="0" applyFont="1" applyBorder="1" applyAlignment="1" applyProtection="1">
      <alignment horizontal="distributed" vertical="center"/>
    </xf>
    <xf numFmtId="0" fontId="4" fillId="0" borderId="3" xfId="0" applyFont="1" applyBorder="1" applyAlignment="1" applyProtection="1">
      <alignment horizontal="distributed" vertical="center"/>
    </xf>
    <xf numFmtId="0" fontId="4" fillId="0" borderId="4" xfId="0" applyFont="1" applyBorder="1" applyAlignment="1" applyProtection="1">
      <alignment horizontal="distributed" vertical="center"/>
    </xf>
    <xf numFmtId="176" fontId="4" fillId="0" borderId="1" xfId="0" applyNumberFormat="1" applyFont="1" applyBorder="1" applyAlignment="1" applyProtection="1">
      <alignment horizontal="distributed" vertical="center" indent="3"/>
      <protection locked="0"/>
    </xf>
    <xf numFmtId="0" fontId="3" fillId="0" borderId="0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right" vertical="top"/>
    </xf>
    <xf numFmtId="0" fontId="10" fillId="0" borderId="2" xfId="0" applyFont="1" applyBorder="1" applyAlignment="1" applyProtection="1">
      <alignment horizontal="right" vertical="center"/>
      <protection locked="0"/>
    </xf>
    <xf numFmtId="0" fontId="10" fillId="0" borderId="3" xfId="0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horizontal="right" vertical="center"/>
      <protection locked="0"/>
    </xf>
    <xf numFmtId="177" fontId="6" fillId="0" borderId="12" xfId="0" applyNumberFormat="1" applyFont="1" applyBorder="1" applyAlignment="1" applyProtection="1">
      <alignment horizontal="center" vertical="center"/>
      <protection locked="0"/>
    </xf>
    <xf numFmtId="177" fontId="6" fillId="0" borderId="12" xfId="0" applyNumberFormat="1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82" fontId="8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 wrapText="1"/>
    </xf>
    <xf numFmtId="0" fontId="4" fillId="0" borderId="17" xfId="0" applyFont="1" applyBorder="1" applyAlignment="1">
      <alignment horizontal="distributed" vertical="center" wrapText="1" indent="1"/>
    </xf>
    <xf numFmtId="0" fontId="4" fillId="0" borderId="18" xfId="0" applyFont="1" applyBorder="1" applyAlignment="1">
      <alignment horizontal="distributed" vertical="center" wrapText="1" indent="1"/>
    </xf>
    <xf numFmtId="0" fontId="4" fillId="0" borderId="19" xfId="0" applyFont="1" applyBorder="1" applyAlignment="1">
      <alignment horizontal="distributed" vertical="center" wrapText="1" indent="1"/>
    </xf>
    <xf numFmtId="0" fontId="4" fillId="0" borderId="10" xfId="0" applyFont="1" applyBorder="1" applyAlignment="1">
      <alignment horizontal="distributed" vertical="distributed" textRotation="255"/>
    </xf>
    <xf numFmtId="0" fontId="4" fillId="0" borderId="11" xfId="0" applyFont="1" applyBorder="1" applyAlignment="1">
      <alignment horizontal="distributed" vertical="distributed" textRotation="255"/>
    </xf>
    <xf numFmtId="0" fontId="4" fillId="0" borderId="12" xfId="0" applyFont="1" applyBorder="1" applyAlignment="1">
      <alignment horizontal="distributed" vertical="distributed" textRotation="255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distributed" textRotation="255" indent="2"/>
    </xf>
    <xf numFmtId="0" fontId="4" fillId="0" borderId="11" xfId="0" applyFont="1" applyBorder="1" applyAlignment="1">
      <alignment horizontal="center" vertical="distributed" textRotation="255" indent="2"/>
    </xf>
    <xf numFmtId="0" fontId="4" fillId="0" borderId="12" xfId="0" applyFont="1" applyBorder="1" applyAlignment="1">
      <alignment horizontal="center" vertical="distributed" textRotation="255" indent="2"/>
    </xf>
    <xf numFmtId="0" fontId="4" fillId="0" borderId="10" xfId="0" applyFont="1" applyBorder="1" applyAlignment="1">
      <alignment horizontal="center" vertical="distributed" textRotation="255" wrapText="1"/>
    </xf>
    <xf numFmtId="0" fontId="4" fillId="0" borderId="11" xfId="0" applyFont="1" applyBorder="1" applyAlignment="1">
      <alignment horizontal="center" vertical="distributed" textRotation="255"/>
    </xf>
    <xf numFmtId="0" fontId="4" fillId="0" borderId="12" xfId="0" applyFont="1" applyBorder="1" applyAlignment="1">
      <alignment horizontal="center" vertical="distributed" textRotation="255"/>
    </xf>
    <xf numFmtId="0" fontId="4" fillId="0" borderId="1" xfId="0" applyFont="1" applyBorder="1" applyAlignment="1">
      <alignment horizontal="center" vertical="distributed" textRotation="255"/>
    </xf>
    <xf numFmtId="0" fontId="4" fillId="0" borderId="48" xfId="0" applyFont="1" applyBorder="1" applyAlignment="1">
      <alignment horizontal="distributed" vertical="center" wrapText="1"/>
    </xf>
    <xf numFmtId="0" fontId="4" fillId="0" borderId="47" xfId="0" applyFont="1" applyBorder="1" applyAlignment="1">
      <alignment horizontal="distributed" vertical="center" wrapText="1"/>
    </xf>
  </cellXfs>
  <cellStyles count="2">
    <cellStyle name="桁区切り" xfId="1" builtinId="6"/>
    <cellStyle name="標準" xfId="0" builtinId="0"/>
  </cellStyles>
  <dxfs count="8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3" name="直線コネクタ 2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5" name="直線コネクタ 4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6" name="直線コネクタ 5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8" name="直線コネクタ 7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9" name="直線コネクタ 8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0" name="直線コネクタ 9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1" name="直線コネクタ 10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2" name="直線コネクタ 11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3" name="直線コネクタ 12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14" name="直線コネクタ 13"/>
        <xdr:cNvCxnSpPr/>
      </xdr:nvCxnSpPr>
      <xdr:spPr>
        <a:xfrm flipH="1" flipV="1">
          <a:off x="3" y="619127"/>
          <a:ext cx="1099908" cy="71437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15" name="直線コネクタ 14"/>
        <xdr:cNvCxnSpPr/>
      </xdr:nvCxnSpPr>
      <xdr:spPr>
        <a:xfrm flipH="1" flipV="1">
          <a:off x="0" y="5000625"/>
          <a:ext cx="1095375" cy="66242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" name="直線コネクタ 1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4" name="直線コネクタ 3"/>
        <xdr:cNvCxnSpPr/>
      </xdr:nvCxnSpPr>
      <xdr:spPr>
        <a:xfrm flipH="1" flipV="1">
          <a:off x="12344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5" name="直線コネクタ 4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6" name="直線コネクタ 5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8" name="直線コネクタ 7"/>
        <xdr:cNvCxnSpPr/>
      </xdr:nvCxnSpPr>
      <xdr:spPr>
        <a:xfrm flipH="1" flipV="1">
          <a:off x="240030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9" name="直線コネクタ 8"/>
        <xdr:cNvCxnSpPr/>
      </xdr:nvCxnSpPr>
      <xdr:spPr>
        <a:xfrm flipH="1" flipV="1">
          <a:off x="35661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10" name="直線コネクタ 9"/>
        <xdr:cNvCxnSpPr/>
      </xdr:nvCxnSpPr>
      <xdr:spPr>
        <a:xfrm flipH="1" flipV="1">
          <a:off x="35661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11" name="直線コネクタ 10"/>
        <xdr:cNvCxnSpPr/>
      </xdr:nvCxnSpPr>
      <xdr:spPr>
        <a:xfrm flipH="1" flipV="1">
          <a:off x="48691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2" name="直線コネクタ 11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13" name="直線コネクタ 12"/>
        <xdr:cNvCxnSpPr/>
      </xdr:nvCxnSpPr>
      <xdr:spPr>
        <a:xfrm flipH="1" flipV="1">
          <a:off x="240030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14" name="直線コネクタ 13"/>
        <xdr:cNvCxnSpPr/>
      </xdr:nvCxnSpPr>
      <xdr:spPr>
        <a:xfrm flipH="1" flipV="1">
          <a:off x="12344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5" name="直線コネクタ 14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6" name="直線コネクタ 15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17" name="直線コネクタ 16"/>
        <xdr:cNvCxnSpPr/>
      </xdr:nvCxnSpPr>
      <xdr:spPr>
        <a:xfrm flipH="1" flipV="1">
          <a:off x="59664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8" name="直線コネクタ 17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9" name="直線コネクタ 18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20" name="直線コネクタ 19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1" name="直線コネクタ 20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22" name="直線コネクタ 21"/>
        <xdr:cNvCxnSpPr/>
      </xdr:nvCxnSpPr>
      <xdr:spPr>
        <a:xfrm flipH="1" flipV="1">
          <a:off x="123503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23" name="直線コネクタ 22"/>
        <xdr:cNvCxnSpPr/>
      </xdr:nvCxnSpPr>
      <xdr:spPr>
        <a:xfrm flipH="1" flipV="1">
          <a:off x="240030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24" name="直線コネクタ 23"/>
        <xdr:cNvCxnSpPr/>
      </xdr:nvCxnSpPr>
      <xdr:spPr>
        <a:xfrm flipH="1" flipV="1">
          <a:off x="35661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25" name="直線コネクタ 24"/>
        <xdr:cNvCxnSpPr/>
      </xdr:nvCxnSpPr>
      <xdr:spPr>
        <a:xfrm flipH="1" flipV="1">
          <a:off x="35661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26" name="直線コネクタ 25"/>
        <xdr:cNvCxnSpPr/>
      </xdr:nvCxnSpPr>
      <xdr:spPr>
        <a:xfrm flipH="1" flipV="1">
          <a:off x="48691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27" name="直線コネクタ 26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28" name="直線コネクタ 27"/>
        <xdr:cNvCxnSpPr/>
      </xdr:nvCxnSpPr>
      <xdr:spPr>
        <a:xfrm flipH="1" flipV="1">
          <a:off x="240030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29" name="直線コネクタ 28"/>
        <xdr:cNvCxnSpPr/>
      </xdr:nvCxnSpPr>
      <xdr:spPr>
        <a:xfrm flipH="1" flipV="1">
          <a:off x="12344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30" name="直線コネクタ 29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31" name="直線コネクタ 30"/>
        <xdr:cNvCxnSpPr/>
      </xdr:nvCxnSpPr>
      <xdr:spPr>
        <a:xfrm flipH="1" flipV="1">
          <a:off x="48691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32" name="直線コネクタ 31"/>
        <xdr:cNvCxnSpPr/>
      </xdr:nvCxnSpPr>
      <xdr:spPr>
        <a:xfrm flipH="1" flipV="1">
          <a:off x="59664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33" name="直線コネクタ 32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34" name="直線コネクタ 33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35" name="直線コネクタ 34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36" name="直線コネクタ 35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37" name="直線コネクタ 36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38" name="直線コネクタ 37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39" name="直線コネクタ 38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40" name="直線コネクタ 39"/>
        <xdr:cNvCxnSpPr/>
      </xdr:nvCxnSpPr>
      <xdr:spPr>
        <a:xfrm flipH="1" flipV="1">
          <a:off x="617220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41" name="直線コネクタ 40"/>
        <xdr:cNvCxnSpPr/>
      </xdr:nvCxnSpPr>
      <xdr:spPr>
        <a:xfrm flipH="1" flipV="1">
          <a:off x="6172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42" name="直線コネクタ 41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43" name="直線コネクタ 42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44" name="直線コネクタ 43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45" name="直線コネクタ 44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46" name="直線コネクタ 45"/>
        <xdr:cNvCxnSpPr/>
      </xdr:nvCxnSpPr>
      <xdr:spPr>
        <a:xfrm flipH="1" flipV="1">
          <a:off x="164651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47" name="直線コネクタ 46"/>
        <xdr:cNvCxnSpPr/>
      </xdr:nvCxnSpPr>
      <xdr:spPr>
        <a:xfrm flipH="1" flipV="1">
          <a:off x="16459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48" name="直線コネクタ 47"/>
        <xdr:cNvCxnSpPr/>
      </xdr:nvCxnSpPr>
      <xdr:spPr>
        <a:xfrm flipH="1" flipV="1">
          <a:off x="294894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49" name="直線コネクタ 48"/>
        <xdr:cNvCxnSpPr/>
      </xdr:nvCxnSpPr>
      <xdr:spPr>
        <a:xfrm flipH="1" flipV="1">
          <a:off x="29489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50" name="直線コネクタ 49"/>
        <xdr:cNvCxnSpPr/>
      </xdr:nvCxnSpPr>
      <xdr:spPr>
        <a:xfrm flipH="1" flipV="1">
          <a:off x="294894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51" name="直線コネクタ 50"/>
        <xdr:cNvCxnSpPr/>
      </xdr:nvCxnSpPr>
      <xdr:spPr>
        <a:xfrm flipH="1" flipV="1">
          <a:off x="29489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52" name="直線コネクタ 51"/>
        <xdr:cNvCxnSpPr/>
      </xdr:nvCxnSpPr>
      <xdr:spPr>
        <a:xfrm flipH="1" flipV="1">
          <a:off x="42519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53" name="直線コネクタ 52"/>
        <xdr:cNvCxnSpPr/>
      </xdr:nvCxnSpPr>
      <xdr:spPr>
        <a:xfrm flipH="1" flipV="1">
          <a:off x="42519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54" name="直線コネクタ 53"/>
        <xdr:cNvCxnSpPr/>
      </xdr:nvCxnSpPr>
      <xdr:spPr>
        <a:xfrm flipH="1" flipV="1">
          <a:off x="425196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55" name="直線コネクタ 54"/>
        <xdr:cNvCxnSpPr/>
      </xdr:nvCxnSpPr>
      <xdr:spPr>
        <a:xfrm flipH="1" flipV="1">
          <a:off x="42519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56" name="直線コネクタ 55"/>
        <xdr:cNvCxnSpPr/>
      </xdr:nvCxnSpPr>
      <xdr:spPr>
        <a:xfrm flipH="1" flipV="1">
          <a:off x="534924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57" name="直線コネクタ 56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58" name="直線コネクタ 57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59" name="直線コネクタ 58"/>
        <xdr:cNvCxnSpPr/>
      </xdr:nvCxnSpPr>
      <xdr:spPr>
        <a:xfrm flipH="1" flipV="1">
          <a:off x="534924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60" name="直線コネクタ 59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61" name="直線コネクタ 60"/>
        <xdr:cNvCxnSpPr/>
      </xdr:nvCxnSpPr>
      <xdr:spPr>
        <a:xfrm flipH="1" flipV="1">
          <a:off x="53492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62" name="直線コネクタ 61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63" name="直線コネクタ 62"/>
        <xdr:cNvCxnSpPr/>
      </xdr:nvCxnSpPr>
      <xdr:spPr>
        <a:xfrm flipH="1" flipV="1">
          <a:off x="59664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64" name="直線コネクタ 63"/>
        <xdr:cNvCxnSpPr/>
      </xdr:nvCxnSpPr>
      <xdr:spPr>
        <a:xfrm flipH="1" flipV="1">
          <a:off x="65836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5" name="直線コネクタ 64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6" name="直線コネクタ 65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7" name="直線コネクタ 66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68" name="直線コネクタ 67"/>
        <xdr:cNvCxnSpPr/>
      </xdr:nvCxnSpPr>
      <xdr:spPr>
        <a:xfrm flipH="1" flipV="1">
          <a:off x="65836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69" name="直線コネクタ 68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0" name="直線コネクタ 69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1" name="直線コネクタ 70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2" name="直線コネクタ 71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73" name="直線コネクタ 72"/>
        <xdr:cNvCxnSpPr/>
      </xdr:nvCxnSpPr>
      <xdr:spPr>
        <a:xfrm flipH="1" flipV="1">
          <a:off x="65836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74" name="直線コネクタ 73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75" name="直線コネクタ 74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76" name="直線コネクタ 75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77" name="直線コネクタ 76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78" name="直線コネクタ 77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79" name="直線コネクタ 78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80" name="直線コネクタ 79"/>
        <xdr:cNvCxnSpPr/>
      </xdr:nvCxnSpPr>
      <xdr:spPr>
        <a:xfrm flipH="1" flipV="1">
          <a:off x="270224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81" name="直線コネクタ 80"/>
        <xdr:cNvCxnSpPr/>
      </xdr:nvCxnSpPr>
      <xdr:spPr>
        <a:xfrm flipH="1" flipV="1">
          <a:off x="403002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82" name="直線コネクタ 81"/>
        <xdr:cNvCxnSpPr/>
      </xdr:nvCxnSpPr>
      <xdr:spPr>
        <a:xfrm flipH="1" flipV="1">
          <a:off x="403002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83" name="直線コネクタ 82"/>
        <xdr:cNvCxnSpPr/>
      </xdr:nvCxnSpPr>
      <xdr:spPr>
        <a:xfrm flipH="1" flipV="1">
          <a:off x="554069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84" name="直線コネクタ 83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85" name="直線コネクタ 84"/>
        <xdr:cNvCxnSpPr/>
      </xdr:nvCxnSpPr>
      <xdr:spPr>
        <a:xfrm flipH="1" flipV="1">
          <a:off x="27022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86" name="直線コネクタ 85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87" name="直線コネクタ 86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88" name="直線コネクタ 87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89" name="直線コネクタ 88"/>
        <xdr:cNvCxnSpPr/>
      </xdr:nvCxnSpPr>
      <xdr:spPr>
        <a:xfrm flipH="1" flipV="1">
          <a:off x="697325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90" name="直線コネクタ 89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91" name="直線コネクタ 90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92" name="直線コネクタ 91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93" name="直線コネクタ 92"/>
        <xdr:cNvCxnSpPr/>
      </xdr:nvCxnSpPr>
      <xdr:spPr>
        <a:xfrm flipH="1" flipV="1">
          <a:off x="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5953</xdr:colOff>
      <xdr:row>2</xdr:row>
      <xdr:rowOff>0</xdr:rowOff>
    </xdr:from>
    <xdr:to>
      <xdr:col>19</xdr:col>
      <xdr:colOff>5953</xdr:colOff>
      <xdr:row>8</xdr:row>
      <xdr:rowOff>0</xdr:rowOff>
    </xdr:to>
    <xdr:cxnSp macro="">
      <xdr:nvCxnSpPr>
        <xdr:cNvPr id="94" name="直線コネクタ 93"/>
        <xdr:cNvCxnSpPr/>
      </xdr:nvCxnSpPr>
      <xdr:spPr>
        <a:xfrm flipH="1" flipV="1">
          <a:off x="13693378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</xdr:row>
      <xdr:rowOff>0</xdr:rowOff>
    </xdr:from>
    <xdr:to>
      <xdr:col>36</xdr:col>
      <xdr:colOff>4535</xdr:colOff>
      <xdr:row>8</xdr:row>
      <xdr:rowOff>0</xdr:rowOff>
    </xdr:to>
    <xdr:cxnSp macro="">
      <xdr:nvCxnSpPr>
        <xdr:cNvPr id="95" name="直線コネクタ 94"/>
        <xdr:cNvCxnSpPr/>
      </xdr:nvCxnSpPr>
      <xdr:spPr>
        <a:xfrm flipH="1" flipV="1">
          <a:off x="270224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</xdr:row>
      <xdr:rowOff>4537</xdr:rowOff>
    </xdr:from>
    <xdr:to>
      <xdr:col>53</xdr:col>
      <xdr:colOff>3969</xdr:colOff>
      <xdr:row>8</xdr:row>
      <xdr:rowOff>3969</xdr:rowOff>
    </xdr:to>
    <xdr:cxnSp macro="">
      <xdr:nvCxnSpPr>
        <xdr:cNvPr id="96" name="直線コネクタ 95"/>
        <xdr:cNvCxnSpPr/>
      </xdr:nvCxnSpPr>
      <xdr:spPr>
        <a:xfrm flipH="1" flipV="1">
          <a:off x="403002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</xdr:colOff>
      <xdr:row>21</xdr:row>
      <xdr:rowOff>4537</xdr:rowOff>
    </xdr:from>
    <xdr:to>
      <xdr:col>53</xdr:col>
      <xdr:colOff>3969</xdr:colOff>
      <xdr:row>27</xdr:row>
      <xdr:rowOff>3969</xdr:rowOff>
    </xdr:to>
    <xdr:cxnSp macro="">
      <xdr:nvCxnSpPr>
        <xdr:cNvPr id="97" name="直線コネクタ 96"/>
        <xdr:cNvCxnSpPr/>
      </xdr:nvCxnSpPr>
      <xdr:spPr>
        <a:xfrm flipH="1" flipV="1">
          <a:off x="403002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</xdr:row>
      <xdr:rowOff>4537</xdr:rowOff>
    </xdr:from>
    <xdr:to>
      <xdr:col>72</xdr:col>
      <xdr:colOff>3969</xdr:colOff>
      <xdr:row>8</xdr:row>
      <xdr:rowOff>3969</xdr:rowOff>
    </xdr:to>
    <xdr:cxnSp macro="">
      <xdr:nvCxnSpPr>
        <xdr:cNvPr id="98" name="直線コネクタ 97"/>
        <xdr:cNvCxnSpPr/>
      </xdr:nvCxnSpPr>
      <xdr:spPr>
        <a:xfrm flipH="1" flipV="1">
          <a:off x="554069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99" name="直線コネクタ 98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</xdr:colOff>
      <xdr:row>21</xdr:row>
      <xdr:rowOff>4537</xdr:rowOff>
    </xdr:from>
    <xdr:to>
      <xdr:col>36</xdr:col>
      <xdr:colOff>3969</xdr:colOff>
      <xdr:row>27</xdr:row>
      <xdr:rowOff>3969</xdr:rowOff>
    </xdr:to>
    <xdr:cxnSp macro="">
      <xdr:nvCxnSpPr>
        <xdr:cNvPr id="100" name="直線コネクタ 99"/>
        <xdr:cNvCxnSpPr/>
      </xdr:nvCxnSpPr>
      <xdr:spPr>
        <a:xfrm flipH="1" flipV="1">
          <a:off x="27022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</xdr:colOff>
      <xdr:row>21</xdr:row>
      <xdr:rowOff>4537</xdr:rowOff>
    </xdr:from>
    <xdr:to>
      <xdr:col>19</xdr:col>
      <xdr:colOff>3969</xdr:colOff>
      <xdr:row>27</xdr:row>
      <xdr:rowOff>3969</xdr:rowOff>
    </xdr:to>
    <xdr:cxnSp macro="">
      <xdr:nvCxnSpPr>
        <xdr:cNvPr id="101" name="直線コネクタ 100"/>
        <xdr:cNvCxnSpPr/>
      </xdr:nvCxnSpPr>
      <xdr:spPr>
        <a:xfrm flipH="1" flipV="1">
          <a:off x="136874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02" name="直線コネクタ 101"/>
        <xdr:cNvCxnSpPr/>
      </xdr:nvCxnSpPr>
      <xdr:spPr>
        <a:xfrm flipH="1" flipV="1">
          <a:off x="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</xdr:colOff>
      <xdr:row>21</xdr:row>
      <xdr:rowOff>4537</xdr:rowOff>
    </xdr:from>
    <xdr:to>
      <xdr:col>72</xdr:col>
      <xdr:colOff>3969</xdr:colOff>
      <xdr:row>27</xdr:row>
      <xdr:rowOff>3969</xdr:rowOff>
    </xdr:to>
    <xdr:cxnSp macro="">
      <xdr:nvCxnSpPr>
        <xdr:cNvPr id="103" name="直線コネクタ 102"/>
        <xdr:cNvCxnSpPr/>
      </xdr:nvCxnSpPr>
      <xdr:spPr>
        <a:xfrm flipH="1" flipV="1">
          <a:off x="55406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</xdr:row>
      <xdr:rowOff>4537</xdr:rowOff>
    </xdr:from>
    <xdr:to>
      <xdr:col>88</xdr:col>
      <xdr:colOff>3969</xdr:colOff>
      <xdr:row>8</xdr:row>
      <xdr:rowOff>3969</xdr:rowOff>
    </xdr:to>
    <xdr:cxnSp macro="">
      <xdr:nvCxnSpPr>
        <xdr:cNvPr id="104" name="直線コネクタ 103"/>
        <xdr:cNvCxnSpPr/>
      </xdr:nvCxnSpPr>
      <xdr:spPr>
        <a:xfrm flipH="1" flipV="1">
          <a:off x="697325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05" name="直線コネクタ 104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06" name="直線コネクタ 105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07" name="直線コネクタ 106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08" name="直線コネクタ 107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09" name="直線コネクタ 108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10" name="直線コネクタ 109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11" name="直線コネクタ 110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</xdr:row>
      <xdr:rowOff>0</xdr:rowOff>
    </xdr:from>
    <xdr:to>
      <xdr:col>9</xdr:col>
      <xdr:colOff>948531</xdr:colOff>
      <xdr:row>8</xdr:row>
      <xdr:rowOff>3969</xdr:rowOff>
    </xdr:to>
    <xdr:cxnSp macro="">
      <xdr:nvCxnSpPr>
        <xdr:cNvPr id="112" name="直線コネクタ 111"/>
        <xdr:cNvCxnSpPr/>
      </xdr:nvCxnSpPr>
      <xdr:spPr>
        <a:xfrm flipH="1" flipV="1">
          <a:off x="6800851" y="619125"/>
          <a:ext cx="948530" cy="140414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</xdr:colOff>
      <xdr:row>21</xdr:row>
      <xdr:rowOff>4537</xdr:rowOff>
    </xdr:from>
    <xdr:to>
      <xdr:col>10</xdr:col>
      <xdr:colOff>3969</xdr:colOff>
      <xdr:row>27</xdr:row>
      <xdr:rowOff>3969</xdr:rowOff>
    </xdr:to>
    <xdr:cxnSp macro="">
      <xdr:nvCxnSpPr>
        <xdr:cNvPr id="113" name="直線コネクタ 112"/>
        <xdr:cNvCxnSpPr/>
      </xdr:nvCxnSpPr>
      <xdr:spPr>
        <a:xfrm flipH="1" flipV="1">
          <a:off x="680085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14" name="直線コネクタ 113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15" name="直線コネクタ 114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16" name="直線コネクタ 115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17" name="直線コネクタ 116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5953</xdr:colOff>
      <xdr:row>2</xdr:row>
      <xdr:rowOff>0</xdr:rowOff>
    </xdr:from>
    <xdr:to>
      <xdr:col>25</xdr:col>
      <xdr:colOff>5953</xdr:colOff>
      <xdr:row>8</xdr:row>
      <xdr:rowOff>0</xdr:rowOff>
    </xdr:to>
    <xdr:cxnSp macro="">
      <xdr:nvCxnSpPr>
        <xdr:cNvPr id="118" name="直線コネクタ 117"/>
        <xdr:cNvCxnSpPr/>
      </xdr:nvCxnSpPr>
      <xdr:spPr>
        <a:xfrm flipH="1" flipV="1">
          <a:off x="19170253" y="619125"/>
          <a:ext cx="952500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</xdr:colOff>
      <xdr:row>21</xdr:row>
      <xdr:rowOff>4537</xdr:rowOff>
    </xdr:from>
    <xdr:to>
      <xdr:col>25</xdr:col>
      <xdr:colOff>3969</xdr:colOff>
      <xdr:row>27</xdr:row>
      <xdr:rowOff>3969</xdr:rowOff>
    </xdr:to>
    <xdr:cxnSp macro="">
      <xdr:nvCxnSpPr>
        <xdr:cNvPr id="119" name="直線コネクタ 118"/>
        <xdr:cNvCxnSpPr/>
      </xdr:nvCxnSpPr>
      <xdr:spPr>
        <a:xfrm flipH="1" flipV="1">
          <a:off x="19164301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120" name="直線コネクタ 119"/>
        <xdr:cNvCxnSpPr/>
      </xdr:nvCxnSpPr>
      <xdr:spPr>
        <a:xfrm flipH="1" flipV="1">
          <a:off x="333089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121" name="直線コネクタ 120"/>
        <xdr:cNvCxnSpPr/>
      </xdr:nvCxnSpPr>
      <xdr:spPr>
        <a:xfrm flipH="1" flipV="1">
          <a:off x="33308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</xdr:row>
      <xdr:rowOff>0</xdr:rowOff>
    </xdr:from>
    <xdr:to>
      <xdr:col>44</xdr:col>
      <xdr:colOff>4535</xdr:colOff>
      <xdr:row>8</xdr:row>
      <xdr:rowOff>0</xdr:rowOff>
    </xdr:to>
    <xdr:cxnSp macro="">
      <xdr:nvCxnSpPr>
        <xdr:cNvPr id="122" name="直線コネクタ 121"/>
        <xdr:cNvCxnSpPr/>
      </xdr:nvCxnSpPr>
      <xdr:spPr>
        <a:xfrm flipH="1" flipV="1">
          <a:off x="33308926" y="619125"/>
          <a:ext cx="957034" cy="14001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</xdr:colOff>
      <xdr:row>21</xdr:row>
      <xdr:rowOff>4537</xdr:rowOff>
    </xdr:from>
    <xdr:to>
      <xdr:col>44</xdr:col>
      <xdr:colOff>3969</xdr:colOff>
      <xdr:row>27</xdr:row>
      <xdr:rowOff>3969</xdr:rowOff>
    </xdr:to>
    <xdr:cxnSp macro="">
      <xdr:nvCxnSpPr>
        <xdr:cNvPr id="123" name="直線コネクタ 122"/>
        <xdr:cNvCxnSpPr/>
      </xdr:nvCxnSpPr>
      <xdr:spPr>
        <a:xfrm flipH="1" flipV="1">
          <a:off x="333089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124" name="直線コネクタ 123"/>
        <xdr:cNvCxnSpPr/>
      </xdr:nvCxnSpPr>
      <xdr:spPr>
        <a:xfrm flipH="1" flipV="1">
          <a:off x="480345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125" name="直線コネクタ 124"/>
        <xdr:cNvCxnSpPr/>
      </xdr:nvCxnSpPr>
      <xdr:spPr>
        <a:xfrm flipH="1" flipV="1">
          <a:off x="480345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</xdr:row>
      <xdr:rowOff>4537</xdr:rowOff>
    </xdr:from>
    <xdr:to>
      <xdr:col>63</xdr:col>
      <xdr:colOff>3969</xdr:colOff>
      <xdr:row>8</xdr:row>
      <xdr:rowOff>3969</xdr:rowOff>
    </xdr:to>
    <xdr:cxnSp macro="">
      <xdr:nvCxnSpPr>
        <xdr:cNvPr id="126" name="直線コネクタ 125"/>
        <xdr:cNvCxnSpPr/>
      </xdr:nvCxnSpPr>
      <xdr:spPr>
        <a:xfrm flipH="1" flipV="1">
          <a:off x="480345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1</xdr:colOff>
      <xdr:row>21</xdr:row>
      <xdr:rowOff>4537</xdr:rowOff>
    </xdr:from>
    <xdr:to>
      <xdr:col>63</xdr:col>
      <xdr:colOff>3969</xdr:colOff>
      <xdr:row>27</xdr:row>
      <xdr:rowOff>3969</xdr:rowOff>
    </xdr:to>
    <xdr:cxnSp macro="">
      <xdr:nvCxnSpPr>
        <xdr:cNvPr id="127" name="直線コネクタ 126"/>
        <xdr:cNvCxnSpPr/>
      </xdr:nvCxnSpPr>
      <xdr:spPr>
        <a:xfrm flipH="1" flipV="1">
          <a:off x="480345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128" name="直線コネクタ 127"/>
        <xdr:cNvCxnSpPr/>
      </xdr:nvCxnSpPr>
      <xdr:spPr>
        <a:xfrm flipH="1" flipV="1">
          <a:off x="619220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129" name="直線コネクタ 128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130" name="直線コネクタ 129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</xdr:row>
      <xdr:rowOff>4537</xdr:rowOff>
    </xdr:from>
    <xdr:to>
      <xdr:col>79</xdr:col>
      <xdr:colOff>3969</xdr:colOff>
      <xdr:row>8</xdr:row>
      <xdr:rowOff>3969</xdr:rowOff>
    </xdr:to>
    <xdr:cxnSp macro="">
      <xdr:nvCxnSpPr>
        <xdr:cNvPr id="131" name="直線コネクタ 130"/>
        <xdr:cNvCxnSpPr/>
      </xdr:nvCxnSpPr>
      <xdr:spPr>
        <a:xfrm flipH="1" flipV="1">
          <a:off x="6192202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132" name="直線コネクタ 131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</xdr:colOff>
      <xdr:row>21</xdr:row>
      <xdr:rowOff>4537</xdr:rowOff>
    </xdr:from>
    <xdr:to>
      <xdr:col>79</xdr:col>
      <xdr:colOff>3969</xdr:colOff>
      <xdr:row>27</xdr:row>
      <xdr:rowOff>3969</xdr:rowOff>
    </xdr:to>
    <xdr:cxnSp macro="">
      <xdr:nvCxnSpPr>
        <xdr:cNvPr id="133" name="直線コネクタ 132"/>
        <xdr:cNvCxnSpPr/>
      </xdr:nvCxnSpPr>
      <xdr:spPr>
        <a:xfrm flipH="1" flipV="1">
          <a:off x="619220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34" name="直線コネクタ 133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</xdr:colOff>
      <xdr:row>21</xdr:row>
      <xdr:rowOff>4537</xdr:rowOff>
    </xdr:from>
    <xdr:to>
      <xdr:col>88</xdr:col>
      <xdr:colOff>3969</xdr:colOff>
      <xdr:row>27</xdr:row>
      <xdr:rowOff>3969</xdr:rowOff>
    </xdr:to>
    <xdr:cxnSp macro="">
      <xdr:nvCxnSpPr>
        <xdr:cNvPr id="135" name="直線コネクタ 134"/>
        <xdr:cNvCxnSpPr/>
      </xdr:nvCxnSpPr>
      <xdr:spPr>
        <a:xfrm flipH="1" flipV="1">
          <a:off x="6973252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136" name="直線コネクタ 135"/>
        <xdr:cNvCxnSpPr/>
      </xdr:nvCxnSpPr>
      <xdr:spPr>
        <a:xfrm flipH="1" flipV="1">
          <a:off x="76647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37" name="直線コネクタ 136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38" name="直線コネクタ 137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39" name="直線コネクタ 138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</xdr:row>
      <xdr:rowOff>4537</xdr:rowOff>
    </xdr:from>
    <xdr:to>
      <xdr:col>97</xdr:col>
      <xdr:colOff>3969</xdr:colOff>
      <xdr:row>8</xdr:row>
      <xdr:rowOff>3969</xdr:rowOff>
    </xdr:to>
    <xdr:cxnSp macro="">
      <xdr:nvCxnSpPr>
        <xdr:cNvPr id="140" name="直線コネクタ 139"/>
        <xdr:cNvCxnSpPr/>
      </xdr:nvCxnSpPr>
      <xdr:spPr>
        <a:xfrm flipH="1" flipV="1">
          <a:off x="76647676" y="623662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1" name="直線コネクタ 140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2" name="直線コネクタ 141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3" name="直線コネクタ 142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4" name="直線コネクタ 143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</xdr:colOff>
      <xdr:row>21</xdr:row>
      <xdr:rowOff>4537</xdr:rowOff>
    </xdr:from>
    <xdr:to>
      <xdr:col>97</xdr:col>
      <xdr:colOff>3969</xdr:colOff>
      <xdr:row>27</xdr:row>
      <xdr:rowOff>3969</xdr:rowOff>
    </xdr:to>
    <xdr:cxnSp macro="">
      <xdr:nvCxnSpPr>
        <xdr:cNvPr id="145" name="直線コネクタ 144"/>
        <xdr:cNvCxnSpPr/>
      </xdr:nvCxnSpPr>
      <xdr:spPr>
        <a:xfrm flipH="1" flipV="1">
          <a:off x="76647676" y="7395937"/>
          <a:ext cx="956468" cy="139960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27</xdr:row>
      <xdr:rowOff>76199</xdr:rowOff>
    </xdr:from>
    <xdr:to>
      <xdr:col>7</xdr:col>
      <xdr:colOff>571500</xdr:colOff>
      <xdr:row>44</xdr:row>
      <xdr:rowOff>66674</xdr:rowOff>
    </xdr:to>
    <xdr:sp macro="" textlink="">
      <xdr:nvSpPr>
        <xdr:cNvPr id="2" name="正方形/長方形 1"/>
        <xdr:cNvSpPr/>
      </xdr:nvSpPr>
      <xdr:spPr>
        <a:xfrm>
          <a:off x="1200150" y="4705349"/>
          <a:ext cx="3771900" cy="2905125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  <a:spcAft>
              <a:spcPts val="1200"/>
            </a:spcAft>
          </a:pPr>
          <a:r>
            <a:rPr lang="ja-JP" altLang="ja-JP" sz="14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令和</a:t>
          </a:r>
          <a:r>
            <a:rPr lang="ja-JP" altLang="en-US" sz="14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ja-JP" altLang="ja-JP" sz="14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年度税務統計書</a:t>
          </a:r>
        </a:p>
        <a:p>
          <a:pPr algn="ctr">
            <a:lnSpc>
              <a:spcPts val="1600"/>
            </a:lnSpc>
          </a:pP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令和</a:t>
          </a: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11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発行</a:t>
          </a:r>
        </a:p>
        <a:p>
          <a:pPr>
            <a:lnSpc>
              <a:spcPts val="1600"/>
            </a:lnSpc>
          </a:pP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 sz="1100" spc="2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編集　高岡市総務部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市民税課・資産税課・納税課</a:t>
          </a:r>
        </a:p>
        <a:p>
          <a:pPr>
            <a:lnSpc>
              <a:spcPts val="1600"/>
            </a:lnSpc>
          </a:pP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 sz="1100" spc="2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発行　高岡市総務部納税課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〒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933-8601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富山県高岡市広小路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番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号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電話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0766-20-1281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FAX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0766-20-1283</a:t>
          </a:r>
          <a:endParaRPr lang="ja-JP" altLang="ja-JP" sz="1100" spc="2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ja-JP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高岡市公式ホームページ「ほっとホット高岡」</a:t>
          </a:r>
        </a:p>
        <a:p>
          <a:pPr>
            <a:lnSpc>
              <a:spcPts val="1600"/>
            </a:lnSpc>
          </a:pPr>
          <a:r>
            <a:rPr lang="ja-JP" altLang="en-US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</a:t>
          </a:r>
          <a:r>
            <a:rPr lang="en-US" altLang="ja-JP" sz="1100" spc="2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https://www.city.takaoka.toyama.jp</a:t>
          </a:r>
          <a:r>
            <a:rPr kumimoji="1" lang="ja-JP" altLang="en-US" sz="1100" spc="20" baseline="0"/>
            <a:t>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2"/>
  <sheetViews>
    <sheetView showGridLines="0" tabSelected="1" zoomScaleNormal="100" zoomScaleSheetLayoutView="100" workbookViewId="0">
      <pane xSplit="4" ySplit="6" topLeftCell="E7" activePane="bottomRight" state="frozen"/>
      <selection activeCell="O8" sqref="O8"/>
      <selection pane="topRight" activeCell="O8" sqref="O8"/>
      <selection pane="bottomLeft" activeCell="O8" sqref="O8"/>
      <selection pane="bottomRight" activeCell="O8" sqref="O8"/>
    </sheetView>
  </sheetViews>
  <sheetFormatPr defaultRowHeight="13.5"/>
  <cols>
    <col min="1" max="2" width="3.375" style="24" customWidth="1"/>
    <col min="3" max="3" width="7.5" style="24" customWidth="1"/>
    <col min="4" max="4" width="6.25" style="24" customWidth="1"/>
    <col min="5" max="5" width="5.625" style="24" customWidth="1"/>
    <col min="6" max="6" width="12.125" style="24" customWidth="1"/>
    <col min="7" max="7" width="6.625" style="24" customWidth="1"/>
    <col min="8" max="8" width="12.125" style="24" customWidth="1"/>
    <col min="9" max="9" width="5.625" style="24" customWidth="1"/>
    <col min="10" max="11" width="12.125" style="24" customWidth="1"/>
    <col min="12" max="16384" width="9" style="24"/>
  </cols>
  <sheetData>
    <row r="1" spans="1:11" ht="30" customHeight="1">
      <c r="A1" s="221" t="s">
        <v>313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ht="30" customHeight="1">
      <c r="A2" s="222" t="s">
        <v>32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22.5" customHeight="1">
      <c r="A3" s="223" t="s">
        <v>60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8.75" customHeight="1">
      <c r="A4" s="23"/>
      <c r="B4" s="23"/>
      <c r="C4" s="23"/>
      <c r="D4" s="23"/>
      <c r="E4" s="23"/>
      <c r="F4" s="23"/>
      <c r="G4" s="23"/>
      <c r="H4" s="23"/>
      <c r="I4" s="224" t="s">
        <v>40</v>
      </c>
      <c r="J4" s="224"/>
      <c r="K4" s="224"/>
    </row>
    <row r="5" spans="1:11" ht="22.5" customHeight="1">
      <c r="A5" s="225"/>
      <c r="B5" s="225"/>
      <c r="C5" s="225"/>
      <c r="D5" s="225"/>
      <c r="E5" s="226" t="s">
        <v>29</v>
      </c>
      <c r="F5" s="226"/>
      <c r="G5" s="226" t="s">
        <v>34</v>
      </c>
      <c r="H5" s="226"/>
      <c r="I5" s="226" t="s">
        <v>33</v>
      </c>
      <c r="J5" s="226"/>
      <c r="K5" s="227" t="s">
        <v>7</v>
      </c>
    </row>
    <row r="6" spans="1:11" ht="22.5" customHeight="1">
      <c r="A6" s="225"/>
      <c r="B6" s="225"/>
      <c r="C6" s="225"/>
      <c r="D6" s="225"/>
      <c r="E6" s="162" t="s">
        <v>59</v>
      </c>
      <c r="F6" s="161" t="s">
        <v>30</v>
      </c>
      <c r="G6" s="162" t="s">
        <v>59</v>
      </c>
      <c r="H6" s="161" t="s">
        <v>30</v>
      </c>
      <c r="I6" s="162" t="s">
        <v>59</v>
      </c>
      <c r="J6" s="161" t="s">
        <v>30</v>
      </c>
      <c r="K6" s="228"/>
    </row>
    <row r="7" spans="1:11" ht="26.25" customHeight="1">
      <c r="A7" s="239" t="s">
        <v>3</v>
      </c>
      <c r="B7" s="217" t="s">
        <v>58</v>
      </c>
      <c r="C7" s="220" t="s">
        <v>57</v>
      </c>
      <c r="D7" s="220"/>
      <c r="E7" s="160">
        <v>2023</v>
      </c>
      <c r="F7" s="160">
        <v>8224700</v>
      </c>
      <c r="G7" s="160">
        <v>1871</v>
      </c>
      <c r="H7" s="160">
        <v>6548500</v>
      </c>
      <c r="I7" s="160">
        <v>3024</v>
      </c>
      <c r="J7" s="160">
        <v>9439800</v>
      </c>
      <c r="K7" s="158">
        <f>SUM(F7,H7,J7)</f>
        <v>24213000</v>
      </c>
    </row>
    <row r="8" spans="1:11" ht="26.25" customHeight="1">
      <c r="A8" s="240"/>
      <c r="B8" s="218"/>
      <c r="C8" s="220" t="s">
        <v>55</v>
      </c>
      <c r="D8" s="220"/>
      <c r="E8" s="160">
        <v>0</v>
      </c>
      <c r="F8" s="160">
        <v>0</v>
      </c>
      <c r="G8" s="160">
        <v>0</v>
      </c>
      <c r="H8" s="160">
        <v>0</v>
      </c>
      <c r="I8" s="160">
        <v>0</v>
      </c>
      <c r="J8" s="160">
        <v>0</v>
      </c>
      <c r="K8" s="158">
        <f>SUM(F8,H8,J8)</f>
        <v>0</v>
      </c>
    </row>
    <row r="9" spans="1:11" ht="26.25" customHeight="1">
      <c r="A9" s="240"/>
      <c r="B9" s="218"/>
      <c r="C9" s="216" t="s">
        <v>54</v>
      </c>
      <c r="D9" s="189" t="s">
        <v>17</v>
      </c>
      <c r="E9" s="160">
        <v>9724</v>
      </c>
      <c r="F9" s="160">
        <v>39830900</v>
      </c>
      <c r="G9" s="160">
        <v>58655</v>
      </c>
      <c r="H9" s="160">
        <v>177402900</v>
      </c>
      <c r="I9" s="160">
        <v>14015</v>
      </c>
      <c r="J9" s="160">
        <v>33917600</v>
      </c>
      <c r="K9" s="158">
        <f>SUM(F9,H9,J9)</f>
        <v>251151400</v>
      </c>
    </row>
    <row r="10" spans="1:11" ht="26.25" customHeight="1">
      <c r="A10" s="240"/>
      <c r="B10" s="218"/>
      <c r="C10" s="216"/>
      <c r="D10" s="189" t="s">
        <v>18</v>
      </c>
      <c r="E10" s="160">
        <v>9724</v>
      </c>
      <c r="F10" s="160">
        <v>1261567000</v>
      </c>
      <c r="G10" s="160">
        <v>58655</v>
      </c>
      <c r="H10" s="160">
        <v>5702425300</v>
      </c>
      <c r="I10" s="160">
        <v>14015</v>
      </c>
      <c r="J10" s="160">
        <v>452117400</v>
      </c>
      <c r="K10" s="158">
        <f>SUM(F10,H10,J10)</f>
        <v>7416109700</v>
      </c>
    </row>
    <row r="11" spans="1:11" ht="26.25" customHeight="1">
      <c r="A11" s="240"/>
      <c r="B11" s="219"/>
      <c r="C11" s="229" t="s">
        <v>5</v>
      </c>
      <c r="D11" s="229"/>
      <c r="E11" s="158">
        <f>SUM(E7:E9)</f>
        <v>11747</v>
      </c>
      <c r="F11" s="158">
        <f>SUM(F7:F10)</f>
        <v>1309622600</v>
      </c>
      <c r="G11" s="158">
        <f>SUM(G7:G9)</f>
        <v>60526</v>
      </c>
      <c r="H11" s="158">
        <f>SUM(H7:H10)</f>
        <v>5886376700</v>
      </c>
      <c r="I11" s="158">
        <f>SUM(I7:I9)</f>
        <v>17039</v>
      </c>
      <c r="J11" s="158">
        <f>SUM(J7:J10)</f>
        <v>495474800</v>
      </c>
      <c r="K11" s="158">
        <f>SUM(K7:K10)</f>
        <v>7691474100</v>
      </c>
    </row>
    <row r="12" spans="1:11" ht="26.25" customHeight="1">
      <c r="A12" s="240"/>
      <c r="B12" s="238" t="s">
        <v>56</v>
      </c>
      <c r="C12" s="220" t="s">
        <v>55</v>
      </c>
      <c r="D12" s="220"/>
      <c r="E12" s="160">
        <v>0</v>
      </c>
      <c r="F12" s="160">
        <v>0</v>
      </c>
      <c r="G12" s="160">
        <v>0</v>
      </c>
      <c r="H12" s="160">
        <v>0</v>
      </c>
      <c r="I12" s="160">
        <v>0</v>
      </c>
      <c r="J12" s="160">
        <v>0</v>
      </c>
      <c r="K12" s="158">
        <f>SUM(F12,H12,J12)</f>
        <v>0</v>
      </c>
    </row>
    <row r="13" spans="1:11" ht="26.25" customHeight="1">
      <c r="A13" s="240"/>
      <c r="B13" s="238"/>
      <c r="C13" s="216" t="s">
        <v>54</v>
      </c>
      <c r="D13" s="189" t="s">
        <v>17</v>
      </c>
      <c r="E13" s="160">
        <v>0</v>
      </c>
      <c r="F13" s="160">
        <v>0</v>
      </c>
      <c r="G13" s="160">
        <v>1871</v>
      </c>
      <c r="H13" s="160">
        <v>37227600</v>
      </c>
      <c r="I13" s="160">
        <v>0</v>
      </c>
      <c r="J13" s="160">
        <v>0</v>
      </c>
      <c r="K13" s="158">
        <f>SUM(F13,H13,J13)</f>
        <v>37227600</v>
      </c>
    </row>
    <row r="14" spans="1:11" ht="26.25" customHeight="1">
      <c r="A14" s="240"/>
      <c r="B14" s="238"/>
      <c r="C14" s="216"/>
      <c r="D14" s="189" t="s">
        <v>18</v>
      </c>
      <c r="E14" s="160">
        <v>0</v>
      </c>
      <c r="F14" s="160">
        <v>0</v>
      </c>
      <c r="G14" s="160">
        <v>58655</v>
      </c>
      <c r="H14" s="160">
        <v>1154040500</v>
      </c>
      <c r="I14" s="160">
        <v>0</v>
      </c>
      <c r="J14" s="160">
        <v>0</v>
      </c>
      <c r="K14" s="158">
        <f>SUM(F14,H14,J14)</f>
        <v>1154040500</v>
      </c>
    </row>
    <row r="15" spans="1:11" ht="26.25" customHeight="1">
      <c r="A15" s="240"/>
      <c r="B15" s="238"/>
      <c r="C15" s="229" t="s">
        <v>5</v>
      </c>
      <c r="D15" s="229"/>
      <c r="E15" s="158">
        <f t="shared" ref="E15:K15" si="0">SUM(E12:E14)</f>
        <v>0</v>
      </c>
      <c r="F15" s="158">
        <f t="shared" si="0"/>
        <v>0</v>
      </c>
      <c r="G15" s="158">
        <f t="shared" si="0"/>
        <v>60526</v>
      </c>
      <c r="H15" s="158">
        <v>1191268100</v>
      </c>
      <c r="I15" s="158">
        <f t="shared" si="0"/>
        <v>0</v>
      </c>
      <c r="J15" s="158">
        <f t="shared" si="0"/>
        <v>0</v>
      </c>
      <c r="K15" s="158">
        <f t="shared" si="0"/>
        <v>1191268100</v>
      </c>
    </row>
    <row r="16" spans="1:11" ht="26.25" customHeight="1">
      <c r="A16" s="240"/>
      <c r="B16" s="230" t="s">
        <v>7</v>
      </c>
      <c r="C16" s="231"/>
      <c r="D16" s="232"/>
      <c r="E16" s="158">
        <f>SUM(E15,E11)</f>
        <v>11747</v>
      </c>
      <c r="F16" s="158">
        <f>SUM(F15,F11)</f>
        <v>1309622600</v>
      </c>
      <c r="G16" s="158">
        <f>G15</f>
        <v>60526</v>
      </c>
      <c r="H16" s="158">
        <f>SUM(H15,H11)</f>
        <v>7077644800</v>
      </c>
      <c r="I16" s="158">
        <f>SUM(I15,I11)</f>
        <v>17039</v>
      </c>
      <c r="J16" s="158">
        <f>SUM(J15,J11)</f>
        <v>495474800</v>
      </c>
      <c r="K16" s="158">
        <f>SUM(K15,K11)</f>
        <v>8882742200</v>
      </c>
    </row>
    <row r="17" spans="1:11" ht="26.25" customHeight="1">
      <c r="A17" s="241"/>
      <c r="B17" s="233" t="s">
        <v>36</v>
      </c>
      <c r="C17" s="233"/>
      <c r="D17" s="234"/>
      <c r="E17" s="159">
        <v>13.1</v>
      </c>
      <c r="F17" s="159">
        <f>ROUND(F16/$K16*100,1)</f>
        <v>14.7</v>
      </c>
      <c r="G17" s="159">
        <f>$G16/SUM($E16,$G16,$I16)*100</f>
        <v>67.769168756718017</v>
      </c>
      <c r="H17" s="159">
        <f>ROUND(H16/$K16*100,1)</f>
        <v>79.7</v>
      </c>
      <c r="I17" s="159">
        <f>$I16/SUM($E16,$G16,$I16)*100</f>
        <v>19.078063418129705</v>
      </c>
      <c r="J17" s="159">
        <f>ROUND(J16/$K16*100,1)</f>
        <v>5.6</v>
      </c>
      <c r="K17" s="159">
        <f>SUM(F17,H17,J17)</f>
        <v>100</v>
      </c>
    </row>
    <row r="18" spans="1:11" ht="26.25" customHeight="1">
      <c r="A18" s="239" t="s">
        <v>20</v>
      </c>
      <c r="B18" s="217" t="s">
        <v>58</v>
      </c>
      <c r="C18" s="220" t="s">
        <v>57</v>
      </c>
      <c r="D18" s="220"/>
      <c r="E18" s="160">
        <v>2023</v>
      </c>
      <c r="F18" s="160">
        <v>4682800</v>
      </c>
      <c r="G18" s="160">
        <v>1871</v>
      </c>
      <c r="H18" s="160">
        <v>3742000</v>
      </c>
      <c r="I18" s="160">
        <v>3024</v>
      </c>
      <c r="J18" s="160">
        <v>5411200</v>
      </c>
      <c r="K18" s="158">
        <f>SUM(F18,H18,J18)</f>
        <v>13836000</v>
      </c>
    </row>
    <row r="19" spans="1:11" ht="26.25" customHeight="1">
      <c r="A19" s="240"/>
      <c r="B19" s="218"/>
      <c r="C19" s="220" t="s">
        <v>55</v>
      </c>
      <c r="D19" s="220"/>
      <c r="E19" s="160">
        <v>0</v>
      </c>
      <c r="F19" s="160">
        <v>0</v>
      </c>
      <c r="G19" s="160">
        <v>0</v>
      </c>
      <c r="H19" s="160">
        <v>0</v>
      </c>
      <c r="I19" s="160">
        <v>0</v>
      </c>
      <c r="J19" s="160">
        <v>0</v>
      </c>
      <c r="K19" s="158">
        <f>SUM(F19,H19,J19)</f>
        <v>0</v>
      </c>
    </row>
    <row r="20" spans="1:11" ht="26.25" customHeight="1">
      <c r="A20" s="240"/>
      <c r="B20" s="218"/>
      <c r="C20" s="216" t="s">
        <v>54</v>
      </c>
      <c r="D20" s="189" t="s">
        <v>17</v>
      </c>
      <c r="E20" s="160">
        <v>9724</v>
      </c>
      <c r="F20" s="160">
        <v>22757400</v>
      </c>
      <c r="G20" s="160">
        <v>58655</v>
      </c>
      <c r="H20" s="160">
        <v>101373100</v>
      </c>
      <c r="I20" s="160">
        <v>14015</v>
      </c>
      <c r="J20" s="160">
        <v>19384600</v>
      </c>
      <c r="K20" s="158">
        <f>SUM(F20,H20,J20)</f>
        <v>143515100</v>
      </c>
    </row>
    <row r="21" spans="1:11" ht="26.25" customHeight="1">
      <c r="A21" s="240"/>
      <c r="B21" s="218"/>
      <c r="C21" s="216"/>
      <c r="D21" s="189" t="s">
        <v>18</v>
      </c>
      <c r="E21" s="160">
        <v>9724</v>
      </c>
      <c r="F21" s="160">
        <v>840659700</v>
      </c>
      <c r="G21" s="160">
        <v>58655</v>
      </c>
      <c r="H21" s="160">
        <v>3800509100</v>
      </c>
      <c r="I21" s="160">
        <v>14015</v>
      </c>
      <c r="J21" s="160">
        <v>301234200</v>
      </c>
      <c r="K21" s="158">
        <f>SUM(F21,H21,J21)</f>
        <v>4942403000</v>
      </c>
    </row>
    <row r="22" spans="1:11" ht="26.25" customHeight="1">
      <c r="A22" s="240"/>
      <c r="B22" s="219"/>
      <c r="C22" s="225" t="s">
        <v>5</v>
      </c>
      <c r="D22" s="225"/>
      <c r="E22" s="158">
        <f>SUM(E18:E20)</f>
        <v>11747</v>
      </c>
      <c r="F22" s="158">
        <f>SUM(F18:F21)</f>
        <v>868099900</v>
      </c>
      <c r="G22" s="158">
        <f>SUM(G18:G20)</f>
        <v>60526</v>
      </c>
      <c r="H22" s="158">
        <f>SUM(H18:H21)</f>
        <v>3905624200</v>
      </c>
      <c r="I22" s="158">
        <f>SUM(I18:I20)</f>
        <v>17039</v>
      </c>
      <c r="J22" s="158">
        <f>SUM(J18:J21)</f>
        <v>326030000</v>
      </c>
      <c r="K22" s="158">
        <f>SUM(K18:K21)</f>
        <v>5099754100</v>
      </c>
    </row>
    <row r="23" spans="1:11" ht="26.25" customHeight="1">
      <c r="A23" s="240"/>
      <c r="B23" s="238" t="s">
        <v>56</v>
      </c>
      <c r="C23" s="220" t="s">
        <v>55</v>
      </c>
      <c r="D23" s="220"/>
      <c r="E23" s="160">
        <v>0</v>
      </c>
      <c r="F23" s="160">
        <v>0</v>
      </c>
      <c r="G23" s="160">
        <v>0</v>
      </c>
      <c r="H23" s="160">
        <v>0</v>
      </c>
      <c r="I23" s="160">
        <v>0</v>
      </c>
      <c r="J23" s="160">
        <v>0</v>
      </c>
      <c r="K23" s="158">
        <f>SUM(F23,H23,J23)</f>
        <v>0</v>
      </c>
    </row>
    <row r="24" spans="1:11" ht="26.25" customHeight="1">
      <c r="A24" s="240"/>
      <c r="B24" s="238"/>
      <c r="C24" s="216" t="s">
        <v>54</v>
      </c>
      <c r="D24" s="189" t="s">
        <v>17</v>
      </c>
      <c r="E24" s="160">
        <v>0</v>
      </c>
      <c r="F24" s="160">
        <v>0</v>
      </c>
      <c r="G24" s="160">
        <v>1871</v>
      </c>
      <c r="H24" s="160">
        <v>21272900</v>
      </c>
      <c r="I24" s="160">
        <v>0</v>
      </c>
      <c r="J24" s="160">
        <v>0</v>
      </c>
      <c r="K24" s="158">
        <f>SUM(F24,H24,J24)</f>
        <v>21272900</v>
      </c>
    </row>
    <row r="25" spans="1:11" ht="26.25" customHeight="1">
      <c r="A25" s="240"/>
      <c r="B25" s="238"/>
      <c r="C25" s="216"/>
      <c r="D25" s="189" t="s">
        <v>18</v>
      </c>
      <c r="E25" s="160">
        <v>0</v>
      </c>
      <c r="F25" s="160">
        <v>0</v>
      </c>
      <c r="G25" s="160">
        <v>58655</v>
      </c>
      <c r="H25" s="160">
        <v>769136200</v>
      </c>
      <c r="I25" s="160">
        <v>0</v>
      </c>
      <c r="J25" s="160">
        <v>0</v>
      </c>
      <c r="K25" s="158">
        <f>SUM(F25,H25,J25)</f>
        <v>769136200</v>
      </c>
    </row>
    <row r="26" spans="1:11" ht="26.25" customHeight="1">
      <c r="A26" s="240"/>
      <c r="B26" s="238"/>
      <c r="C26" s="229" t="s">
        <v>5</v>
      </c>
      <c r="D26" s="229"/>
      <c r="E26" s="158">
        <f>SUM(E23:E25)</f>
        <v>0</v>
      </c>
      <c r="F26" s="158"/>
      <c r="G26" s="158">
        <f>SUM(G23:G25)</f>
        <v>60526</v>
      </c>
      <c r="H26" s="158">
        <v>790409100</v>
      </c>
      <c r="I26" s="158">
        <f>SUM(I23:I25)</f>
        <v>0</v>
      </c>
      <c r="J26" s="158">
        <f>SUM(J23:J25)</f>
        <v>0</v>
      </c>
      <c r="K26" s="158">
        <f>SUM(K23:K25)</f>
        <v>790409100</v>
      </c>
    </row>
    <row r="27" spans="1:11" ht="26.25" customHeight="1">
      <c r="A27" s="240"/>
      <c r="B27" s="230" t="s">
        <v>7</v>
      </c>
      <c r="C27" s="231"/>
      <c r="D27" s="232"/>
      <c r="E27" s="158">
        <f>SUM(E26,E22)</f>
        <v>11747</v>
      </c>
      <c r="F27" s="158">
        <f>SUM(F26,F22)</f>
        <v>868099900</v>
      </c>
      <c r="G27" s="158">
        <f>G26</f>
        <v>60526</v>
      </c>
      <c r="H27" s="158">
        <f>SUM(H26,H22)</f>
        <v>4696033300</v>
      </c>
      <c r="I27" s="158">
        <f>SUM(I26,I22)</f>
        <v>17039</v>
      </c>
      <c r="J27" s="158">
        <f>SUM(J26,J22)</f>
        <v>326030000</v>
      </c>
      <c r="K27" s="158">
        <f>SUM(K26,K22)</f>
        <v>5890163200</v>
      </c>
    </row>
    <row r="28" spans="1:11" ht="26.25" customHeight="1">
      <c r="A28" s="241"/>
      <c r="B28" s="242" t="s">
        <v>36</v>
      </c>
      <c r="C28" s="233"/>
      <c r="D28" s="234"/>
      <c r="E28" s="159">
        <v>13.1</v>
      </c>
      <c r="F28" s="159">
        <f>ROUND(F27/$K27*100,1)</f>
        <v>14.7</v>
      </c>
      <c r="G28" s="159">
        <f>ROUND($G27/SUM($E27,$G27,$I27)*100,1)</f>
        <v>67.8</v>
      </c>
      <c r="H28" s="159">
        <f>ROUNDDOWN(H27/$K27*100,1)</f>
        <v>79.7</v>
      </c>
      <c r="I28" s="159">
        <f>ROUND($I27/SUM($E27,$G27,$I27)*100,1)</f>
        <v>19.100000000000001</v>
      </c>
      <c r="J28" s="159">
        <f>ROUND(J27/$K27*100,1)+0.1</f>
        <v>5.6</v>
      </c>
      <c r="K28" s="159">
        <f>SUM(F28,H28,J28)</f>
        <v>100</v>
      </c>
    </row>
    <row r="29" spans="1:11" ht="26.25" customHeight="1">
      <c r="A29" s="235" t="s">
        <v>53</v>
      </c>
      <c r="B29" s="236"/>
      <c r="C29" s="236"/>
      <c r="D29" s="237"/>
      <c r="E29" s="158">
        <f>E16</f>
        <v>11747</v>
      </c>
      <c r="F29" s="158">
        <f>SUM(F16,F27)</f>
        <v>2177722500</v>
      </c>
      <c r="G29" s="158">
        <f>G16</f>
        <v>60526</v>
      </c>
      <c r="H29" s="158">
        <f>SUM(H16,H27)</f>
        <v>11773678100</v>
      </c>
      <c r="I29" s="158">
        <f>I16</f>
        <v>17039</v>
      </c>
      <c r="J29" s="158">
        <f>SUM(J16,J27)</f>
        <v>821504800</v>
      </c>
      <c r="K29" s="158">
        <f>SUM(K16,K27)</f>
        <v>14772905400</v>
      </c>
    </row>
    <row r="30" spans="1:1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2" spans="1:11">
      <c r="G32" s="23"/>
    </row>
  </sheetData>
  <sheetProtection selectLockedCells="1"/>
  <mergeCells count="34">
    <mergeCell ref="A29:D29"/>
    <mergeCell ref="B12:B15"/>
    <mergeCell ref="C12:D12"/>
    <mergeCell ref="C13:C14"/>
    <mergeCell ref="C15:D15"/>
    <mergeCell ref="B23:B26"/>
    <mergeCell ref="C23:D23"/>
    <mergeCell ref="C24:C25"/>
    <mergeCell ref="C26:D26"/>
    <mergeCell ref="C18:D18"/>
    <mergeCell ref="A18:A28"/>
    <mergeCell ref="B18:B22"/>
    <mergeCell ref="A7:A17"/>
    <mergeCell ref="C8:D8"/>
    <mergeCell ref="C22:D22"/>
    <mergeCell ref="B28:D28"/>
    <mergeCell ref="C19:D19"/>
    <mergeCell ref="C20:C21"/>
    <mergeCell ref="B27:D27"/>
    <mergeCell ref="B17:D17"/>
    <mergeCell ref="B16:D16"/>
    <mergeCell ref="C9:C10"/>
    <mergeCell ref="B7:B11"/>
    <mergeCell ref="C7:D7"/>
    <mergeCell ref="A1:K1"/>
    <mergeCell ref="A2:K2"/>
    <mergeCell ref="A3:K3"/>
    <mergeCell ref="I4:K4"/>
    <mergeCell ref="A5:D6"/>
    <mergeCell ref="E5:F5"/>
    <mergeCell ref="G5:H5"/>
    <mergeCell ref="I5:J5"/>
    <mergeCell ref="K5:K6"/>
    <mergeCell ref="C11:D11"/>
  </mergeCells>
  <phoneticPr fontId="2"/>
  <conditionalFormatting sqref="F7:F10 H7:H10 J7:J10">
    <cfRule type="expression" dxfId="83" priority="16">
      <formula>F7=""</formula>
    </cfRule>
  </conditionalFormatting>
  <conditionalFormatting sqref="F18:F21 H18:H21 J18:J21">
    <cfRule type="expression" dxfId="82" priority="15">
      <formula>F18=""</formula>
    </cfRule>
  </conditionalFormatting>
  <conditionalFormatting sqref="E12:J12 E13:F14 H13:J14">
    <cfRule type="expression" dxfId="81" priority="14">
      <formula>E12=""</formula>
    </cfRule>
  </conditionalFormatting>
  <conditionalFormatting sqref="E23:F25 H23:H25">
    <cfRule type="expression" dxfId="80" priority="13">
      <formula>E23=""</formula>
    </cfRule>
  </conditionalFormatting>
  <conditionalFormatting sqref="G23">
    <cfRule type="expression" dxfId="79" priority="12">
      <formula>G23=""</formula>
    </cfRule>
  </conditionalFormatting>
  <conditionalFormatting sqref="I23:J25">
    <cfRule type="expression" dxfId="78" priority="11">
      <formula>I23=""</formula>
    </cfRule>
  </conditionalFormatting>
  <conditionalFormatting sqref="E7:E10">
    <cfRule type="expression" dxfId="77" priority="10">
      <formula>E7=""</formula>
    </cfRule>
  </conditionalFormatting>
  <conditionalFormatting sqref="G7:G10">
    <cfRule type="expression" dxfId="76" priority="9">
      <formula>G7=""</formula>
    </cfRule>
  </conditionalFormatting>
  <conditionalFormatting sqref="I7:I10">
    <cfRule type="expression" dxfId="75" priority="8">
      <formula>I7=""</formula>
    </cfRule>
  </conditionalFormatting>
  <conditionalFormatting sqref="E18:E21">
    <cfRule type="expression" dxfId="74" priority="7">
      <formula>E18=""</formula>
    </cfRule>
  </conditionalFormatting>
  <conditionalFormatting sqref="G18:G21">
    <cfRule type="expression" dxfId="73" priority="6">
      <formula>G18=""</formula>
    </cfRule>
  </conditionalFormatting>
  <conditionalFormatting sqref="I18:I21">
    <cfRule type="expression" dxfId="72" priority="5">
      <formula>I18=""</formula>
    </cfRule>
  </conditionalFormatting>
  <conditionalFormatting sqref="G13">
    <cfRule type="expression" dxfId="71" priority="4">
      <formula>G13=""</formula>
    </cfRule>
  </conditionalFormatting>
  <conditionalFormatting sqref="G14">
    <cfRule type="expression" dxfId="70" priority="3">
      <formula>G14=""</formula>
    </cfRule>
  </conditionalFormatting>
  <conditionalFormatting sqref="G24">
    <cfRule type="expression" dxfId="69" priority="2">
      <formula>G24=""</formula>
    </cfRule>
  </conditionalFormatting>
  <conditionalFormatting sqref="G25">
    <cfRule type="expression" dxfId="68" priority="1">
      <formula>G25=""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7" orientation="portrait" useFirstPageNumber="1" r:id="rId1"/>
  <headerFooter>
    <oddFooter>&amp;C&amp;"ＭＳ 明朝,標準"&amp;P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32"/>
  <sheetViews>
    <sheetView showGridLines="0" view="pageBreakPreview" zoomScale="115" zoomScaleNormal="100" zoomScaleSheetLayoutView="115" workbookViewId="0">
      <selection activeCell="O8" sqref="O8"/>
    </sheetView>
  </sheetViews>
  <sheetFormatPr defaultRowHeight="13.5"/>
  <cols>
    <col min="1" max="1" width="3.125" style="2" customWidth="1"/>
    <col min="2" max="51" width="1.875" style="2" customWidth="1"/>
    <col min="52" max="16384" width="9" style="2"/>
  </cols>
  <sheetData>
    <row r="1" spans="1:51" ht="30" customHeight="1">
      <c r="A1" s="261" t="s">
        <v>82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/>
      <c r="AO1" s="261"/>
      <c r="AP1" s="261"/>
      <c r="AQ1" s="261"/>
      <c r="AR1" s="261"/>
      <c r="AS1" s="261"/>
      <c r="AT1" s="261"/>
      <c r="AU1" s="261"/>
    </row>
    <row r="2" spans="1:51" ht="18.75" customHeight="1">
      <c r="A2" s="6"/>
      <c r="B2" s="6"/>
      <c r="C2" s="6"/>
      <c r="D2" s="6"/>
      <c r="E2" s="6"/>
      <c r="F2" s="6"/>
      <c r="G2" s="6"/>
      <c r="H2" s="14"/>
      <c r="I2" s="14"/>
      <c r="J2" s="14"/>
      <c r="K2" s="14"/>
      <c r="L2" s="14"/>
      <c r="M2" s="14"/>
      <c r="N2" s="14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299" t="s">
        <v>81</v>
      </c>
      <c r="AL2" s="299"/>
      <c r="AM2" s="299"/>
      <c r="AN2" s="299"/>
      <c r="AO2" s="299"/>
      <c r="AP2" s="299"/>
      <c r="AQ2" s="299"/>
      <c r="AR2" s="299"/>
      <c r="AS2" s="299"/>
      <c r="AT2" s="299"/>
      <c r="AU2" s="299"/>
      <c r="AV2" s="299"/>
      <c r="AW2" s="299"/>
      <c r="AX2" s="299"/>
      <c r="AY2" s="299"/>
    </row>
    <row r="3" spans="1:51" ht="26.25" customHeight="1">
      <c r="A3" s="263" t="s">
        <v>1</v>
      </c>
      <c r="B3" s="263"/>
      <c r="C3" s="263"/>
      <c r="D3" s="263"/>
      <c r="E3" s="263"/>
      <c r="F3" s="263"/>
      <c r="G3" s="263"/>
      <c r="H3" s="262" t="s">
        <v>80</v>
      </c>
      <c r="I3" s="262"/>
      <c r="J3" s="262"/>
      <c r="K3" s="262"/>
      <c r="L3" s="262"/>
      <c r="M3" s="262"/>
      <c r="N3" s="262"/>
      <c r="O3" s="262"/>
      <c r="P3" s="262" t="s">
        <v>79</v>
      </c>
      <c r="Q3" s="262"/>
      <c r="R3" s="262"/>
      <c r="S3" s="262"/>
      <c r="T3" s="262"/>
      <c r="U3" s="262"/>
      <c r="V3" s="262"/>
      <c r="W3" s="262"/>
      <c r="X3" s="277" t="s">
        <v>78</v>
      </c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8" t="s">
        <v>7</v>
      </c>
      <c r="AL3" s="279"/>
      <c r="AM3" s="279"/>
      <c r="AN3" s="279"/>
      <c r="AO3" s="279"/>
      <c r="AP3" s="279"/>
      <c r="AQ3" s="279"/>
      <c r="AR3" s="279"/>
      <c r="AS3" s="280"/>
      <c r="AT3" s="277" t="s">
        <v>36</v>
      </c>
      <c r="AU3" s="277"/>
      <c r="AV3" s="277"/>
      <c r="AW3" s="277"/>
      <c r="AX3" s="277"/>
      <c r="AY3" s="277"/>
    </row>
    <row r="4" spans="1:51" ht="30" customHeight="1">
      <c r="A4" s="272" t="s">
        <v>77</v>
      </c>
      <c r="B4" s="272"/>
      <c r="C4" s="272"/>
      <c r="D4" s="272"/>
      <c r="E4" s="272"/>
      <c r="F4" s="272"/>
      <c r="G4" s="272"/>
      <c r="H4" s="267" t="s">
        <v>75</v>
      </c>
      <c r="I4" s="267"/>
      <c r="J4" s="267"/>
      <c r="K4" s="267"/>
      <c r="L4" s="268" t="s">
        <v>76</v>
      </c>
      <c r="M4" s="269"/>
      <c r="N4" s="269"/>
      <c r="O4" s="270"/>
      <c r="P4" s="267" t="s">
        <v>75</v>
      </c>
      <c r="Q4" s="267"/>
      <c r="R4" s="267"/>
      <c r="S4" s="267"/>
      <c r="T4" s="268" t="s">
        <v>11</v>
      </c>
      <c r="U4" s="269"/>
      <c r="V4" s="269"/>
      <c r="W4" s="270"/>
      <c r="X4" s="267" t="s">
        <v>75</v>
      </c>
      <c r="Y4" s="267"/>
      <c r="Z4" s="267"/>
      <c r="AA4" s="267"/>
      <c r="AB4" s="268" t="s">
        <v>76</v>
      </c>
      <c r="AC4" s="269"/>
      <c r="AD4" s="269"/>
      <c r="AE4" s="270"/>
      <c r="AF4" s="271" t="s">
        <v>11</v>
      </c>
      <c r="AG4" s="271"/>
      <c r="AH4" s="271"/>
      <c r="AI4" s="271"/>
      <c r="AJ4" s="271"/>
      <c r="AK4" s="267" t="s">
        <v>75</v>
      </c>
      <c r="AL4" s="267"/>
      <c r="AM4" s="267"/>
      <c r="AN4" s="267"/>
      <c r="AO4" s="271" t="s">
        <v>74</v>
      </c>
      <c r="AP4" s="271"/>
      <c r="AQ4" s="271"/>
      <c r="AR4" s="271"/>
      <c r="AS4" s="271"/>
      <c r="AT4" s="305" t="s">
        <v>42</v>
      </c>
      <c r="AU4" s="305"/>
      <c r="AV4" s="305"/>
      <c r="AW4" s="305" t="s">
        <v>30</v>
      </c>
      <c r="AX4" s="305"/>
      <c r="AY4" s="305"/>
    </row>
    <row r="5" spans="1:51" ht="30" customHeight="1">
      <c r="A5" s="251" t="s">
        <v>67</v>
      </c>
      <c r="B5" s="251"/>
      <c r="C5" s="251"/>
      <c r="D5" s="251"/>
      <c r="E5" s="251"/>
      <c r="F5" s="251"/>
      <c r="G5" s="251"/>
      <c r="H5" s="253">
        <v>2702</v>
      </c>
      <c r="I5" s="253"/>
      <c r="J5" s="253"/>
      <c r="K5" s="253"/>
      <c r="L5" s="253">
        <v>9457</v>
      </c>
      <c r="M5" s="253"/>
      <c r="N5" s="253"/>
      <c r="O5" s="253"/>
      <c r="P5" s="253">
        <v>0</v>
      </c>
      <c r="Q5" s="253"/>
      <c r="R5" s="253"/>
      <c r="S5" s="253"/>
      <c r="T5" s="253">
        <v>0</v>
      </c>
      <c r="U5" s="253"/>
      <c r="V5" s="253"/>
      <c r="W5" s="253"/>
      <c r="X5" s="253">
        <v>66927</v>
      </c>
      <c r="Y5" s="253"/>
      <c r="Z5" s="253"/>
      <c r="AA5" s="253"/>
      <c r="AB5" s="253">
        <v>234245</v>
      </c>
      <c r="AC5" s="253"/>
      <c r="AD5" s="253"/>
      <c r="AE5" s="253"/>
      <c r="AF5" s="243">
        <v>7242263</v>
      </c>
      <c r="AG5" s="243"/>
      <c r="AH5" s="243"/>
      <c r="AI5" s="243"/>
      <c r="AJ5" s="243"/>
      <c r="AK5" s="252">
        <f t="shared" ref="AK5:AK11" si="0">SUM(H5,P5,X5)</f>
        <v>69629</v>
      </c>
      <c r="AL5" s="252"/>
      <c r="AM5" s="252"/>
      <c r="AN5" s="252"/>
      <c r="AO5" s="255">
        <f t="shared" ref="AO5:AO11" si="1">SUM(L5,T5,AB5,AF5)</f>
        <v>7485965</v>
      </c>
      <c r="AP5" s="255"/>
      <c r="AQ5" s="255"/>
      <c r="AR5" s="255"/>
      <c r="AS5" s="255"/>
      <c r="AT5" s="264">
        <f t="shared" ref="AT5:AT10" si="2">AK5/AK$10*100</f>
        <v>77.961528126119674</v>
      </c>
      <c r="AU5" s="265"/>
      <c r="AV5" s="266"/>
      <c r="AW5" s="259">
        <f t="shared" ref="AW5:AW9" si="3">AO5/AO$10*100</f>
        <v>84.275384785463771</v>
      </c>
      <c r="AX5" s="259"/>
      <c r="AY5" s="259"/>
    </row>
    <row r="6" spans="1:51" ht="30" customHeight="1">
      <c r="A6" s="251" t="s">
        <v>73</v>
      </c>
      <c r="B6" s="251"/>
      <c r="C6" s="251"/>
      <c r="D6" s="251"/>
      <c r="E6" s="251"/>
      <c r="F6" s="251"/>
      <c r="G6" s="251"/>
      <c r="H6" s="253">
        <v>496</v>
      </c>
      <c r="I6" s="253"/>
      <c r="J6" s="253"/>
      <c r="K6" s="253"/>
      <c r="L6" s="253">
        <v>1736</v>
      </c>
      <c r="M6" s="253"/>
      <c r="N6" s="253"/>
      <c r="O6" s="253"/>
      <c r="P6" s="253">
        <v>0</v>
      </c>
      <c r="Q6" s="253"/>
      <c r="R6" s="253"/>
      <c r="S6" s="253"/>
      <c r="T6" s="253">
        <v>0</v>
      </c>
      <c r="U6" s="253"/>
      <c r="V6" s="253"/>
      <c r="W6" s="253"/>
      <c r="X6" s="253">
        <v>2716</v>
      </c>
      <c r="Y6" s="253"/>
      <c r="Z6" s="253"/>
      <c r="AA6" s="253"/>
      <c r="AB6" s="253">
        <v>9505</v>
      </c>
      <c r="AC6" s="253"/>
      <c r="AD6" s="253"/>
      <c r="AE6" s="253"/>
      <c r="AF6" s="243">
        <v>492456</v>
      </c>
      <c r="AG6" s="243"/>
      <c r="AH6" s="243"/>
      <c r="AI6" s="243"/>
      <c r="AJ6" s="243"/>
      <c r="AK6" s="252">
        <f t="shared" si="0"/>
        <v>3212</v>
      </c>
      <c r="AL6" s="252"/>
      <c r="AM6" s="252"/>
      <c r="AN6" s="252"/>
      <c r="AO6" s="255">
        <f t="shared" si="1"/>
        <v>503697</v>
      </c>
      <c r="AP6" s="255"/>
      <c r="AQ6" s="255"/>
      <c r="AR6" s="255"/>
      <c r="AS6" s="255"/>
      <c r="AT6" s="259">
        <f t="shared" si="2"/>
        <v>3.596381225367252</v>
      </c>
      <c r="AU6" s="259"/>
      <c r="AV6" s="259"/>
      <c r="AW6" s="259">
        <f>AO6/AO$10*100-0.1</f>
        <v>5.5705125511919631</v>
      </c>
      <c r="AX6" s="259"/>
      <c r="AY6" s="259"/>
    </row>
    <row r="7" spans="1:51" ht="30" customHeight="1">
      <c r="A7" s="251" t="s">
        <v>65</v>
      </c>
      <c r="B7" s="251"/>
      <c r="C7" s="251"/>
      <c r="D7" s="251"/>
      <c r="E7" s="251"/>
      <c r="F7" s="251"/>
      <c r="G7" s="251"/>
      <c r="H7" s="253">
        <v>22</v>
      </c>
      <c r="I7" s="253"/>
      <c r="J7" s="253"/>
      <c r="K7" s="253"/>
      <c r="L7" s="253">
        <v>77</v>
      </c>
      <c r="M7" s="253"/>
      <c r="N7" s="253"/>
      <c r="O7" s="253"/>
      <c r="P7" s="253">
        <v>0</v>
      </c>
      <c r="Q7" s="253"/>
      <c r="R7" s="253"/>
      <c r="S7" s="253"/>
      <c r="T7" s="253">
        <v>0</v>
      </c>
      <c r="U7" s="253"/>
      <c r="V7" s="253"/>
      <c r="W7" s="253"/>
      <c r="X7" s="253">
        <v>78</v>
      </c>
      <c r="Y7" s="253"/>
      <c r="Z7" s="253"/>
      <c r="AA7" s="253"/>
      <c r="AB7" s="253">
        <v>273</v>
      </c>
      <c r="AC7" s="253"/>
      <c r="AD7" s="253"/>
      <c r="AE7" s="253"/>
      <c r="AF7" s="243">
        <v>6221</v>
      </c>
      <c r="AG7" s="243"/>
      <c r="AH7" s="243"/>
      <c r="AI7" s="243"/>
      <c r="AJ7" s="243"/>
      <c r="AK7" s="252">
        <f t="shared" si="0"/>
        <v>100</v>
      </c>
      <c r="AL7" s="252"/>
      <c r="AM7" s="252"/>
      <c r="AN7" s="252"/>
      <c r="AO7" s="255">
        <f t="shared" si="1"/>
        <v>6571</v>
      </c>
      <c r="AP7" s="255"/>
      <c r="AQ7" s="255"/>
      <c r="AR7" s="255"/>
      <c r="AS7" s="255"/>
      <c r="AT7" s="259">
        <f t="shared" si="2"/>
        <v>0.11196703690433538</v>
      </c>
      <c r="AU7" s="259"/>
      <c r="AV7" s="259"/>
      <c r="AW7" s="259">
        <f t="shared" si="3"/>
        <v>7.3974905496523483E-2</v>
      </c>
      <c r="AX7" s="259"/>
      <c r="AY7" s="259"/>
    </row>
    <row r="8" spans="1:51" ht="30" customHeight="1">
      <c r="A8" s="251" t="s">
        <v>72</v>
      </c>
      <c r="B8" s="251"/>
      <c r="C8" s="251"/>
      <c r="D8" s="251"/>
      <c r="E8" s="251"/>
      <c r="F8" s="251"/>
      <c r="G8" s="251"/>
      <c r="H8" s="253">
        <v>3698</v>
      </c>
      <c r="I8" s="253"/>
      <c r="J8" s="253"/>
      <c r="K8" s="253"/>
      <c r="L8" s="253">
        <v>12943</v>
      </c>
      <c r="M8" s="253"/>
      <c r="N8" s="253"/>
      <c r="O8" s="253"/>
      <c r="P8" s="253">
        <v>0</v>
      </c>
      <c r="Q8" s="253"/>
      <c r="R8" s="253"/>
      <c r="S8" s="253"/>
      <c r="T8" s="253">
        <v>0</v>
      </c>
      <c r="U8" s="253"/>
      <c r="V8" s="253"/>
      <c r="W8" s="253"/>
      <c r="X8" s="253">
        <v>12673</v>
      </c>
      <c r="Y8" s="253"/>
      <c r="Z8" s="253"/>
      <c r="AA8" s="253"/>
      <c r="AB8" s="253">
        <v>44356</v>
      </c>
      <c r="AC8" s="253"/>
      <c r="AD8" s="253"/>
      <c r="AE8" s="253"/>
      <c r="AF8" s="243">
        <v>829210</v>
      </c>
      <c r="AG8" s="243"/>
      <c r="AH8" s="243"/>
      <c r="AI8" s="243"/>
      <c r="AJ8" s="243"/>
      <c r="AK8" s="252">
        <f t="shared" si="0"/>
        <v>16371</v>
      </c>
      <c r="AL8" s="252"/>
      <c r="AM8" s="252"/>
      <c r="AN8" s="252"/>
      <c r="AO8" s="255">
        <f t="shared" si="1"/>
        <v>886509</v>
      </c>
      <c r="AP8" s="255"/>
      <c r="AQ8" s="255"/>
      <c r="AR8" s="255"/>
      <c r="AS8" s="255"/>
      <c r="AT8" s="259">
        <f t="shared" si="2"/>
        <v>18.330123611608741</v>
      </c>
      <c r="AU8" s="259"/>
      <c r="AV8" s="259"/>
      <c r="AW8" s="259">
        <f t="shared" si="3"/>
        <v>9.980127757847745</v>
      </c>
      <c r="AX8" s="259"/>
      <c r="AY8" s="259"/>
    </row>
    <row r="9" spans="1:51" ht="30" customHeight="1">
      <c r="A9" s="251" t="s">
        <v>71</v>
      </c>
      <c r="B9" s="251"/>
      <c r="C9" s="251"/>
      <c r="D9" s="251"/>
      <c r="E9" s="251"/>
      <c r="F9" s="251"/>
      <c r="G9" s="251"/>
      <c r="H9" s="253">
        <v>0</v>
      </c>
      <c r="I9" s="253"/>
      <c r="J9" s="253"/>
      <c r="K9" s="253"/>
      <c r="L9" s="253">
        <v>0</v>
      </c>
      <c r="M9" s="253"/>
      <c r="N9" s="253"/>
      <c r="O9" s="253"/>
      <c r="P9" s="253">
        <v>0</v>
      </c>
      <c r="Q9" s="253"/>
      <c r="R9" s="253"/>
      <c r="S9" s="253"/>
      <c r="T9" s="253">
        <v>0</v>
      </c>
      <c r="U9" s="253"/>
      <c r="V9" s="253"/>
      <c r="W9" s="253"/>
      <c r="X9" s="253">
        <v>0</v>
      </c>
      <c r="Y9" s="253"/>
      <c r="Z9" s="253"/>
      <c r="AA9" s="253"/>
      <c r="AB9" s="253">
        <v>0</v>
      </c>
      <c r="AC9" s="253"/>
      <c r="AD9" s="253"/>
      <c r="AE9" s="253"/>
      <c r="AF9" s="243">
        <v>0</v>
      </c>
      <c r="AG9" s="243"/>
      <c r="AH9" s="243"/>
      <c r="AI9" s="243"/>
      <c r="AJ9" s="243"/>
      <c r="AK9" s="252">
        <f t="shared" si="0"/>
        <v>0</v>
      </c>
      <c r="AL9" s="252"/>
      <c r="AM9" s="252"/>
      <c r="AN9" s="252"/>
      <c r="AO9" s="255">
        <f t="shared" si="1"/>
        <v>0</v>
      </c>
      <c r="AP9" s="255"/>
      <c r="AQ9" s="255"/>
      <c r="AR9" s="255"/>
      <c r="AS9" s="255"/>
      <c r="AT9" s="259">
        <f t="shared" si="2"/>
        <v>0</v>
      </c>
      <c r="AU9" s="259"/>
      <c r="AV9" s="259"/>
      <c r="AW9" s="259">
        <f t="shared" si="3"/>
        <v>0</v>
      </c>
      <c r="AX9" s="259"/>
      <c r="AY9" s="259"/>
    </row>
    <row r="10" spans="1:51" ht="30" customHeight="1">
      <c r="A10" s="251" t="s">
        <v>7</v>
      </c>
      <c r="B10" s="251"/>
      <c r="C10" s="251"/>
      <c r="D10" s="251"/>
      <c r="E10" s="251"/>
      <c r="F10" s="251"/>
      <c r="G10" s="251"/>
      <c r="H10" s="252">
        <f>SUM(H5:K9)</f>
        <v>6918</v>
      </c>
      <c r="I10" s="252"/>
      <c r="J10" s="252"/>
      <c r="K10" s="252"/>
      <c r="L10" s="252">
        <f>SUM(L5:O9)</f>
        <v>24213</v>
      </c>
      <c r="M10" s="252"/>
      <c r="N10" s="252"/>
      <c r="O10" s="252"/>
      <c r="P10" s="252">
        <f>SUM(P5:S9)</f>
        <v>0</v>
      </c>
      <c r="Q10" s="252"/>
      <c r="R10" s="252"/>
      <c r="S10" s="252"/>
      <c r="T10" s="252">
        <f>SUM(T5:W9)</f>
        <v>0</v>
      </c>
      <c r="U10" s="252"/>
      <c r="V10" s="252"/>
      <c r="W10" s="252"/>
      <c r="X10" s="252">
        <f>SUM(X5:AA9)</f>
        <v>82394</v>
      </c>
      <c r="Y10" s="252"/>
      <c r="Z10" s="252"/>
      <c r="AA10" s="252"/>
      <c r="AB10" s="252">
        <f>SUM(AB5:AE9)</f>
        <v>288379</v>
      </c>
      <c r="AC10" s="252"/>
      <c r="AD10" s="252"/>
      <c r="AE10" s="252"/>
      <c r="AF10" s="255">
        <f>SUM(AF5:AJ9)</f>
        <v>8570150</v>
      </c>
      <c r="AG10" s="255"/>
      <c r="AH10" s="255"/>
      <c r="AI10" s="255"/>
      <c r="AJ10" s="255"/>
      <c r="AK10" s="252">
        <f t="shared" si="0"/>
        <v>89312</v>
      </c>
      <c r="AL10" s="252"/>
      <c r="AM10" s="252"/>
      <c r="AN10" s="252"/>
      <c r="AO10" s="255">
        <f t="shared" si="1"/>
        <v>8882742</v>
      </c>
      <c r="AP10" s="255"/>
      <c r="AQ10" s="255"/>
      <c r="AR10" s="255"/>
      <c r="AS10" s="255"/>
      <c r="AT10" s="259">
        <f t="shared" si="2"/>
        <v>100</v>
      </c>
      <c r="AU10" s="259"/>
      <c r="AV10" s="259"/>
      <c r="AW10" s="259">
        <f>AO10/AO$10*100</f>
        <v>100</v>
      </c>
      <c r="AX10" s="259"/>
      <c r="AY10" s="259"/>
    </row>
    <row r="11" spans="1:51" ht="30" customHeight="1">
      <c r="A11" s="251" t="s">
        <v>70</v>
      </c>
      <c r="B11" s="251"/>
      <c r="C11" s="251"/>
      <c r="D11" s="251"/>
      <c r="E11" s="251"/>
      <c r="F11" s="251"/>
      <c r="G11" s="251"/>
      <c r="H11" s="260">
        <f>H10/AK10*100</f>
        <v>7.7458796130419199</v>
      </c>
      <c r="I11" s="260"/>
      <c r="J11" s="260"/>
      <c r="K11" s="260"/>
      <c r="L11" s="260">
        <f>ROUND(L10/AO10*100,1)</f>
        <v>0.3</v>
      </c>
      <c r="M11" s="260"/>
      <c r="N11" s="260"/>
      <c r="O11" s="260"/>
      <c r="P11" s="260">
        <f>P10/AK10*100</f>
        <v>0</v>
      </c>
      <c r="Q11" s="260"/>
      <c r="R11" s="260"/>
      <c r="S11" s="260"/>
      <c r="T11" s="260">
        <f>T10/AO10*100</f>
        <v>0</v>
      </c>
      <c r="U11" s="260"/>
      <c r="V11" s="260"/>
      <c r="W11" s="260"/>
      <c r="X11" s="260">
        <f>X10/AK10*100</f>
        <v>92.254120386958078</v>
      </c>
      <c r="Y11" s="260"/>
      <c r="Z11" s="260"/>
      <c r="AA11" s="260"/>
      <c r="AB11" s="260">
        <f>ROUNDDOWN(AB10/AO10*100,1)</f>
        <v>3.2</v>
      </c>
      <c r="AC11" s="260"/>
      <c r="AD11" s="260"/>
      <c r="AE11" s="260"/>
      <c r="AF11" s="276">
        <f>ROUND(AF10/AO10*100,1)</f>
        <v>96.5</v>
      </c>
      <c r="AG11" s="276"/>
      <c r="AH11" s="276"/>
      <c r="AI11" s="276"/>
      <c r="AJ11" s="276"/>
      <c r="AK11" s="260">
        <f t="shared" si="0"/>
        <v>100</v>
      </c>
      <c r="AL11" s="260"/>
      <c r="AM11" s="260"/>
      <c r="AN11" s="260"/>
      <c r="AO11" s="276">
        <f t="shared" si="1"/>
        <v>100</v>
      </c>
      <c r="AP11" s="276"/>
      <c r="AQ11" s="276"/>
      <c r="AR11" s="276"/>
      <c r="AS11" s="276"/>
      <c r="AT11" s="259"/>
      <c r="AU11" s="259"/>
      <c r="AV11" s="259"/>
      <c r="AW11" s="259"/>
      <c r="AX11" s="259"/>
      <c r="AY11" s="259"/>
    </row>
    <row r="12" spans="1:51" ht="30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4"/>
      <c r="AW12" s="24"/>
      <c r="AX12" s="24"/>
      <c r="AY12" s="24"/>
    </row>
    <row r="13" spans="1:51" ht="30" customHeight="1">
      <c r="A13" s="254" t="s">
        <v>69</v>
      </c>
      <c r="B13" s="254"/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  <c r="AJ13" s="254"/>
      <c r="AK13" s="254"/>
      <c r="AL13" s="254"/>
      <c r="AM13" s="254"/>
      <c r="AN13" s="254"/>
      <c r="AO13" s="254"/>
      <c r="AP13" s="254"/>
      <c r="AQ13" s="254"/>
      <c r="AR13" s="254"/>
      <c r="AS13" s="254"/>
      <c r="AT13" s="254"/>
      <c r="AU13" s="254"/>
      <c r="AV13" s="24"/>
      <c r="AW13" s="24"/>
      <c r="AX13" s="24"/>
      <c r="AY13" s="24"/>
    </row>
    <row r="14" spans="1:51" ht="18.7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4" t="s">
        <v>68</v>
      </c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</row>
    <row r="15" spans="1:51" ht="30" customHeight="1">
      <c r="A15" s="248" t="s">
        <v>1</v>
      </c>
      <c r="B15" s="249"/>
      <c r="C15" s="249"/>
      <c r="D15" s="249"/>
      <c r="E15" s="249"/>
      <c r="F15" s="249"/>
      <c r="G15" s="250"/>
      <c r="H15" s="281" t="s">
        <v>67</v>
      </c>
      <c r="I15" s="281"/>
      <c r="J15" s="281"/>
      <c r="K15" s="281"/>
      <c r="L15" s="281"/>
      <c r="M15" s="281"/>
      <c r="N15" s="281"/>
      <c r="O15" s="281"/>
      <c r="P15" s="281" t="s">
        <v>66</v>
      </c>
      <c r="Q15" s="281"/>
      <c r="R15" s="281"/>
      <c r="S15" s="281"/>
      <c r="T15" s="281"/>
      <c r="U15" s="281"/>
      <c r="V15" s="281"/>
      <c r="W15" s="281" t="s">
        <v>65</v>
      </c>
      <c r="X15" s="281"/>
      <c r="Y15" s="281"/>
      <c r="Z15" s="281"/>
      <c r="AA15" s="281"/>
      <c r="AB15" s="281"/>
      <c r="AC15" s="281"/>
      <c r="AD15" s="256" t="s">
        <v>64</v>
      </c>
      <c r="AE15" s="303"/>
      <c r="AF15" s="303"/>
      <c r="AG15" s="303"/>
      <c r="AH15" s="303"/>
      <c r="AI15" s="303"/>
      <c r="AJ15" s="304"/>
      <c r="AK15" s="256" t="s">
        <v>63</v>
      </c>
      <c r="AL15" s="257"/>
      <c r="AM15" s="257"/>
      <c r="AN15" s="257"/>
      <c r="AO15" s="257"/>
      <c r="AP15" s="257"/>
      <c r="AQ15" s="258"/>
      <c r="AR15" s="235" t="s">
        <v>7</v>
      </c>
      <c r="AS15" s="236"/>
      <c r="AT15" s="236"/>
      <c r="AU15" s="236"/>
      <c r="AV15" s="236"/>
      <c r="AW15" s="236"/>
      <c r="AX15" s="236"/>
      <c r="AY15" s="237"/>
    </row>
    <row r="16" spans="1:51" ht="22.5" customHeight="1">
      <c r="A16" s="244" t="s">
        <v>19</v>
      </c>
      <c r="B16" s="245"/>
      <c r="C16" s="245"/>
      <c r="D16" s="245"/>
      <c r="E16" s="245"/>
      <c r="F16" s="245"/>
      <c r="G16" s="246"/>
      <c r="H16" s="247" t="s">
        <v>42</v>
      </c>
      <c r="I16" s="247"/>
      <c r="J16" s="247"/>
      <c r="K16" s="247" t="s">
        <v>178</v>
      </c>
      <c r="L16" s="247"/>
      <c r="M16" s="247"/>
      <c r="N16" s="247"/>
      <c r="O16" s="247"/>
      <c r="P16" s="247" t="s">
        <v>42</v>
      </c>
      <c r="Q16" s="247"/>
      <c r="R16" s="247"/>
      <c r="S16" s="247" t="s">
        <v>314</v>
      </c>
      <c r="T16" s="247"/>
      <c r="U16" s="247"/>
      <c r="V16" s="247"/>
      <c r="W16" s="247" t="s">
        <v>42</v>
      </c>
      <c r="X16" s="247"/>
      <c r="Y16" s="247"/>
      <c r="Z16" s="247" t="s">
        <v>314</v>
      </c>
      <c r="AA16" s="247"/>
      <c r="AB16" s="247"/>
      <c r="AC16" s="247"/>
      <c r="AD16" s="300" t="s">
        <v>42</v>
      </c>
      <c r="AE16" s="301"/>
      <c r="AF16" s="302"/>
      <c r="AG16" s="300" t="s">
        <v>314</v>
      </c>
      <c r="AH16" s="301"/>
      <c r="AI16" s="301"/>
      <c r="AJ16" s="302"/>
      <c r="AK16" s="300" t="s">
        <v>42</v>
      </c>
      <c r="AL16" s="301"/>
      <c r="AM16" s="302"/>
      <c r="AN16" s="300" t="s">
        <v>314</v>
      </c>
      <c r="AO16" s="301"/>
      <c r="AP16" s="301"/>
      <c r="AQ16" s="302"/>
      <c r="AR16" s="300" t="s">
        <v>42</v>
      </c>
      <c r="AS16" s="301"/>
      <c r="AT16" s="302"/>
      <c r="AU16" s="300" t="s">
        <v>314</v>
      </c>
      <c r="AV16" s="301"/>
      <c r="AW16" s="301"/>
      <c r="AX16" s="301"/>
      <c r="AY16" s="302"/>
    </row>
    <row r="17" spans="1:51" ht="33.75" customHeight="1">
      <c r="A17" s="288" t="s">
        <v>62</v>
      </c>
      <c r="B17" s="216" t="s">
        <v>61</v>
      </c>
      <c r="C17" s="216"/>
      <c r="D17" s="216"/>
      <c r="E17" s="216"/>
      <c r="F17" s="216"/>
      <c r="G17" s="216"/>
      <c r="H17" s="243">
        <v>1723</v>
      </c>
      <c r="I17" s="243"/>
      <c r="J17" s="243"/>
      <c r="K17" s="243">
        <v>5145</v>
      </c>
      <c r="L17" s="243"/>
      <c r="M17" s="243"/>
      <c r="N17" s="243"/>
      <c r="O17" s="243"/>
      <c r="P17" s="243">
        <v>153</v>
      </c>
      <c r="Q17" s="243"/>
      <c r="R17" s="243"/>
      <c r="S17" s="243">
        <v>515</v>
      </c>
      <c r="T17" s="243"/>
      <c r="U17" s="243"/>
      <c r="V17" s="243"/>
      <c r="W17" s="243">
        <v>2</v>
      </c>
      <c r="X17" s="243"/>
      <c r="Y17" s="243"/>
      <c r="Z17" s="243">
        <v>6</v>
      </c>
      <c r="AA17" s="243"/>
      <c r="AB17" s="243"/>
      <c r="AC17" s="243"/>
      <c r="AD17" s="273">
        <v>1093</v>
      </c>
      <c r="AE17" s="274"/>
      <c r="AF17" s="275"/>
      <c r="AG17" s="273">
        <v>3382</v>
      </c>
      <c r="AH17" s="274"/>
      <c r="AI17" s="274"/>
      <c r="AJ17" s="275"/>
      <c r="AK17" s="273">
        <v>177</v>
      </c>
      <c r="AL17" s="274"/>
      <c r="AM17" s="275"/>
      <c r="AN17" s="273">
        <v>28860</v>
      </c>
      <c r="AO17" s="274"/>
      <c r="AP17" s="274"/>
      <c r="AQ17" s="275"/>
      <c r="AR17" s="290">
        <f t="shared" ref="AR17:AR25" si="4">SUM(H17,P17,W17,AD17,AK17)</f>
        <v>3148</v>
      </c>
      <c r="AS17" s="291"/>
      <c r="AT17" s="292"/>
      <c r="AU17" s="290">
        <f t="shared" ref="AU17:AU25" si="5">SUM(K17,S17,Z17,AG17,AN17)</f>
        <v>37908</v>
      </c>
      <c r="AV17" s="291"/>
      <c r="AW17" s="291"/>
      <c r="AX17" s="291"/>
      <c r="AY17" s="292"/>
    </row>
    <row r="18" spans="1:51" ht="33.75" customHeight="1">
      <c r="A18" s="288"/>
      <c r="B18" s="216" t="s">
        <v>299</v>
      </c>
      <c r="C18" s="216"/>
      <c r="D18" s="216"/>
      <c r="E18" s="216"/>
      <c r="F18" s="216"/>
      <c r="G18" s="216"/>
      <c r="H18" s="243">
        <v>19432</v>
      </c>
      <c r="I18" s="243"/>
      <c r="J18" s="243"/>
      <c r="K18" s="243">
        <v>687475</v>
      </c>
      <c r="L18" s="243"/>
      <c r="M18" s="243"/>
      <c r="N18" s="243"/>
      <c r="O18" s="243"/>
      <c r="P18" s="243">
        <v>864</v>
      </c>
      <c r="Q18" s="243"/>
      <c r="R18" s="243"/>
      <c r="S18" s="243">
        <v>26525</v>
      </c>
      <c r="T18" s="243"/>
      <c r="U18" s="243"/>
      <c r="V18" s="243"/>
      <c r="W18" s="243">
        <v>39</v>
      </c>
      <c r="X18" s="243"/>
      <c r="Y18" s="243"/>
      <c r="Z18" s="243">
        <v>1357</v>
      </c>
      <c r="AA18" s="243"/>
      <c r="AB18" s="243"/>
      <c r="AC18" s="243"/>
      <c r="AD18" s="273">
        <v>8306</v>
      </c>
      <c r="AE18" s="274"/>
      <c r="AF18" s="275"/>
      <c r="AG18" s="273">
        <v>234634</v>
      </c>
      <c r="AH18" s="274"/>
      <c r="AI18" s="274"/>
      <c r="AJ18" s="275"/>
      <c r="AK18" s="273">
        <v>169</v>
      </c>
      <c r="AL18" s="274"/>
      <c r="AM18" s="275"/>
      <c r="AN18" s="273">
        <v>23410</v>
      </c>
      <c r="AO18" s="274"/>
      <c r="AP18" s="274"/>
      <c r="AQ18" s="275"/>
      <c r="AR18" s="290">
        <f t="shared" si="4"/>
        <v>28810</v>
      </c>
      <c r="AS18" s="291"/>
      <c r="AT18" s="292"/>
      <c r="AU18" s="290">
        <f t="shared" si="5"/>
        <v>973401</v>
      </c>
      <c r="AV18" s="291"/>
      <c r="AW18" s="291"/>
      <c r="AX18" s="291"/>
      <c r="AY18" s="292"/>
    </row>
    <row r="19" spans="1:51" ht="33.75" customHeight="1">
      <c r="A19" s="288"/>
      <c r="B19" s="216" t="s">
        <v>315</v>
      </c>
      <c r="C19" s="216"/>
      <c r="D19" s="216"/>
      <c r="E19" s="216"/>
      <c r="F19" s="216"/>
      <c r="G19" s="216"/>
      <c r="H19" s="243">
        <v>23295</v>
      </c>
      <c r="I19" s="243"/>
      <c r="J19" s="243"/>
      <c r="K19" s="243">
        <v>2044663</v>
      </c>
      <c r="L19" s="243"/>
      <c r="M19" s="243"/>
      <c r="N19" s="243"/>
      <c r="O19" s="243"/>
      <c r="P19" s="243">
        <v>630</v>
      </c>
      <c r="Q19" s="243"/>
      <c r="R19" s="243"/>
      <c r="S19" s="243">
        <v>54018</v>
      </c>
      <c r="T19" s="243"/>
      <c r="U19" s="243"/>
      <c r="V19" s="243"/>
      <c r="W19" s="243">
        <v>25</v>
      </c>
      <c r="X19" s="243"/>
      <c r="Y19" s="243"/>
      <c r="Z19" s="243">
        <v>2094</v>
      </c>
      <c r="AA19" s="243"/>
      <c r="AB19" s="243"/>
      <c r="AC19" s="243"/>
      <c r="AD19" s="273">
        <v>1823</v>
      </c>
      <c r="AE19" s="274"/>
      <c r="AF19" s="275"/>
      <c r="AG19" s="273">
        <v>148577</v>
      </c>
      <c r="AH19" s="274"/>
      <c r="AI19" s="274"/>
      <c r="AJ19" s="275"/>
      <c r="AK19" s="273">
        <v>137</v>
      </c>
      <c r="AL19" s="274"/>
      <c r="AM19" s="275"/>
      <c r="AN19" s="273">
        <v>26244</v>
      </c>
      <c r="AO19" s="274"/>
      <c r="AP19" s="274"/>
      <c r="AQ19" s="275"/>
      <c r="AR19" s="290">
        <f t="shared" si="4"/>
        <v>25910</v>
      </c>
      <c r="AS19" s="291"/>
      <c r="AT19" s="292"/>
      <c r="AU19" s="290">
        <f t="shared" si="5"/>
        <v>2275596</v>
      </c>
      <c r="AV19" s="291"/>
      <c r="AW19" s="291"/>
      <c r="AX19" s="291"/>
      <c r="AY19" s="292"/>
    </row>
    <row r="20" spans="1:51" ht="33.75" customHeight="1">
      <c r="A20" s="288"/>
      <c r="B20" s="216" t="s">
        <v>316</v>
      </c>
      <c r="C20" s="216"/>
      <c r="D20" s="216"/>
      <c r="E20" s="216"/>
      <c r="F20" s="216"/>
      <c r="G20" s="216"/>
      <c r="H20" s="243">
        <v>12534</v>
      </c>
      <c r="I20" s="243"/>
      <c r="J20" s="243"/>
      <c r="K20" s="243">
        <v>1828213</v>
      </c>
      <c r="L20" s="243"/>
      <c r="M20" s="243"/>
      <c r="N20" s="243"/>
      <c r="O20" s="243"/>
      <c r="P20" s="243">
        <v>382</v>
      </c>
      <c r="Q20" s="243"/>
      <c r="R20" s="243"/>
      <c r="S20" s="243">
        <v>56253</v>
      </c>
      <c r="T20" s="243"/>
      <c r="U20" s="243"/>
      <c r="V20" s="243"/>
      <c r="W20" s="243">
        <v>7</v>
      </c>
      <c r="X20" s="243"/>
      <c r="Y20" s="243"/>
      <c r="Z20" s="243">
        <v>1024</v>
      </c>
      <c r="AA20" s="243"/>
      <c r="AB20" s="243"/>
      <c r="AC20" s="243"/>
      <c r="AD20" s="273">
        <v>422</v>
      </c>
      <c r="AE20" s="274"/>
      <c r="AF20" s="275"/>
      <c r="AG20" s="273">
        <v>61114</v>
      </c>
      <c r="AH20" s="274"/>
      <c r="AI20" s="274"/>
      <c r="AJ20" s="275"/>
      <c r="AK20" s="273">
        <v>106</v>
      </c>
      <c r="AL20" s="274"/>
      <c r="AM20" s="275"/>
      <c r="AN20" s="273">
        <v>42922</v>
      </c>
      <c r="AO20" s="274"/>
      <c r="AP20" s="274"/>
      <c r="AQ20" s="275"/>
      <c r="AR20" s="290">
        <f t="shared" si="4"/>
        <v>13451</v>
      </c>
      <c r="AS20" s="291"/>
      <c r="AT20" s="292"/>
      <c r="AU20" s="290">
        <f t="shared" si="5"/>
        <v>1989526</v>
      </c>
      <c r="AV20" s="291"/>
      <c r="AW20" s="291"/>
      <c r="AX20" s="291"/>
      <c r="AY20" s="292"/>
    </row>
    <row r="21" spans="1:51" ht="33.75" customHeight="1">
      <c r="A21" s="288"/>
      <c r="B21" s="216" t="s">
        <v>317</v>
      </c>
      <c r="C21" s="216"/>
      <c r="D21" s="216"/>
      <c r="E21" s="216"/>
      <c r="F21" s="216"/>
      <c r="G21" s="216"/>
      <c r="H21" s="243">
        <v>5386</v>
      </c>
      <c r="I21" s="243"/>
      <c r="J21" s="243"/>
      <c r="K21" s="243">
        <v>1110580</v>
      </c>
      <c r="L21" s="243"/>
      <c r="M21" s="243"/>
      <c r="N21" s="243"/>
      <c r="O21" s="243"/>
      <c r="P21" s="243">
        <v>211</v>
      </c>
      <c r="Q21" s="243"/>
      <c r="R21" s="243"/>
      <c r="S21" s="243">
        <v>43497</v>
      </c>
      <c r="T21" s="243"/>
      <c r="U21" s="243"/>
      <c r="V21" s="243"/>
      <c r="W21" s="243">
        <v>1</v>
      </c>
      <c r="X21" s="243"/>
      <c r="Y21" s="243"/>
      <c r="Z21" s="243">
        <v>196</v>
      </c>
      <c r="AA21" s="243"/>
      <c r="AB21" s="243"/>
      <c r="AC21" s="243"/>
      <c r="AD21" s="273">
        <v>176</v>
      </c>
      <c r="AE21" s="274"/>
      <c r="AF21" s="275"/>
      <c r="AG21" s="273">
        <v>36414</v>
      </c>
      <c r="AH21" s="274"/>
      <c r="AI21" s="274"/>
      <c r="AJ21" s="275"/>
      <c r="AK21" s="273">
        <v>63</v>
      </c>
      <c r="AL21" s="274"/>
      <c r="AM21" s="275"/>
      <c r="AN21" s="273">
        <v>18659</v>
      </c>
      <c r="AO21" s="274"/>
      <c r="AP21" s="274"/>
      <c r="AQ21" s="275"/>
      <c r="AR21" s="290">
        <f t="shared" si="4"/>
        <v>5837</v>
      </c>
      <c r="AS21" s="291"/>
      <c r="AT21" s="292"/>
      <c r="AU21" s="290">
        <f t="shared" si="5"/>
        <v>1209346</v>
      </c>
      <c r="AV21" s="291"/>
      <c r="AW21" s="291"/>
      <c r="AX21" s="291"/>
      <c r="AY21" s="292"/>
    </row>
    <row r="22" spans="1:51" ht="33.75" customHeight="1">
      <c r="A22" s="288"/>
      <c r="B22" s="216" t="s">
        <v>318</v>
      </c>
      <c r="C22" s="216"/>
      <c r="D22" s="216"/>
      <c r="E22" s="216"/>
      <c r="F22" s="216"/>
      <c r="G22" s="216"/>
      <c r="H22" s="243">
        <v>2330</v>
      </c>
      <c r="I22" s="243"/>
      <c r="J22" s="243"/>
      <c r="K22" s="243">
        <v>637576</v>
      </c>
      <c r="L22" s="243"/>
      <c r="M22" s="243"/>
      <c r="N22" s="243"/>
      <c r="O22" s="243"/>
      <c r="P22" s="243">
        <v>159</v>
      </c>
      <c r="Q22" s="243"/>
      <c r="R22" s="243"/>
      <c r="S22" s="243">
        <v>44809</v>
      </c>
      <c r="T22" s="243"/>
      <c r="U22" s="243"/>
      <c r="V22" s="243"/>
      <c r="W22" s="243">
        <v>2</v>
      </c>
      <c r="X22" s="243"/>
      <c r="Y22" s="243"/>
      <c r="Z22" s="243">
        <v>606</v>
      </c>
      <c r="AA22" s="243"/>
      <c r="AB22" s="243"/>
      <c r="AC22" s="243"/>
      <c r="AD22" s="273">
        <v>142</v>
      </c>
      <c r="AE22" s="274"/>
      <c r="AF22" s="275"/>
      <c r="AG22" s="273">
        <v>38866</v>
      </c>
      <c r="AH22" s="274"/>
      <c r="AI22" s="274"/>
      <c r="AJ22" s="275"/>
      <c r="AK22" s="273">
        <v>48</v>
      </c>
      <c r="AL22" s="274"/>
      <c r="AM22" s="275"/>
      <c r="AN22" s="273">
        <v>20483</v>
      </c>
      <c r="AO22" s="274"/>
      <c r="AP22" s="274"/>
      <c r="AQ22" s="275"/>
      <c r="AR22" s="290">
        <f t="shared" si="4"/>
        <v>2681</v>
      </c>
      <c r="AS22" s="291"/>
      <c r="AT22" s="292"/>
      <c r="AU22" s="290">
        <f t="shared" si="5"/>
        <v>742340</v>
      </c>
      <c r="AV22" s="291"/>
      <c r="AW22" s="291"/>
      <c r="AX22" s="291"/>
      <c r="AY22" s="292"/>
    </row>
    <row r="23" spans="1:51" ht="33.75" customHeight="1">
      <c r="A23" s="288"/>
      <c r="B23" s="216" t="s">
        <v>319</v>
      </c>
      <c r="C23" s="216"/>
      <c r="D23" s="216"/>
      <c r="E23" s="216"/>
      <c r="F23" s="216"/>
      <c r="G23" s="216"/>
      <c r="H23" s="243">
        <v>677</v>
      </c>
      <c r="I23" s="243"/>
      <c r="J23" s="243"/>
      <c r="K23" s="243">
        <v>250057</v>
      </c>
      <c r="L23" s="243"/>
      <c r="M23" s="243"/>
      <c r="N23" s="243"/>
      <c r="O23" s="243"/>
      <c r="P23" s="243">
        <v>81</v>
      </c>
      <c r="Q23" s="243"/>
      <c r="R23" s="243"/>
      <c r="S23" s="243">
        <v>30364</v>
      </c>
      <c r="T23" s="243"/>
      <c r="U23" s="243"/>
      <c r="V23" s="243"/>
      <c r="W23" s="243">
        <v>0</v>
      </c>
      <c r="X23" s="243"/>
      <c r="Y23" s="243"/>
      <c r="Z23" s="243">
        <v>0</v>
      </c>
      <c r="AA23" s="243"/>
      <c r="AB23" s="243"/>
      <c r="AC23" s="243"/>
      <c r="AD23" s="273">
        <v>78</v>
      </c>
      <c r="AE23" s="274"/>
      <c r="AF23" s="275"/>
      <c r="AG23" s="273">
        <v>28928</v>
      </c>
      <c r="AH23" s="274"/>
      <c r="AI23" s="274"/>
      <c r="AJ23" s="275"/>
      <c r="AK23" s="273">
        <v>25</v>
      </c>
      <c r="AL23" s="274"/>
      <c r="AM23" s="275"/>
      <c r="AN23" s="273">
        <v>14051</v>
      </c>
      <c r="AO23" s="274"/>
      <c r="AP23" s="274"/>
      <c r="AQ23" s="275"/>
      <c r="AR23" s="290">
        <f t="shared" si="4"/>
        <v>861</v>
      </c>
      <c r="AS23" s="291"/>
      <c r="AT23" s="292"/>
      <c r="AU23" s="290">
        <f t="shared" si="5"/>
        <v>323400</v>
      </c>
      <c r="AV23" s="291"/>
      <c r="AW23" s="291"/>
      <c r="AX23" s="291"/>
      <c r="AY23" s="292"/>
    </row>
    <row r="24" spans="1:51" ht="33.75" customHeight="1">
      <c r="A24" s="288"/>
      <c r="B24" s="216" t="s">
        <v>320</v>
      </c>
      <c r="C24" s="216"/>
      <c r="D24" s="216"/>
      <c r="E24" s="216"/>
      <c r="F24" s="216"/>
      <c r="G24" s="216"/>
      <c r="H24" s="243">
        <v>546</v>
      </c>
      <c r="I24" s="243"/>
      <c r="J24" s="243"/>
      <c r="K24" s="243">
        <v>269370</v>
      </c>
      <c r="L24" s="243"/>
      <c r="M24" s="243"/>
      <c r="N24" s="243"/>
      <c r="O24" s="243"/>
      <c r="P24" s="243">
        <v>70</v>
      </c>
      <c r="Q24" s="243"/>
      <c r="R24" s="243"/>
      <c r="S24" s="243">
        <v>34521</v>
      </c>
      <c r="T24" s="243"/>
      <c r="U24" s="243"/>
      <c r="V24" s="243"/>
      <c r="W24" s="243">
        <v>0</v>
      </c>
      <c r="X24" s="243"/>
      <c r="Y24" s="243"/>
      <c r="Z24" s="243">
        <v>0</v>
      </c>
      <c r="AA24" s="243"/>
      <c r="AB24" s="243"/>
      <c r="AC24" s="243"/>
      <c r="AD24" s="273">
        <v>67</v>
      </c>
      <c r="AE24" s="274"/>
      <c r="AF24" s="275"/>
      <c r="AG24" s="273">
        <v>32860</v>
      </c>
      <c r="AH24" s="274"/>
      <c r="AI24" s="274"/>
      <c r="AJ24" s="275"/>
      <c r="AK24" s="273">
        <v>43</v>
      </c>
      <c r="AL24" s="274"/>
      <c r="AM24" s="275"/>
      <c r="AN24" s="273">
        <v>32664</v>
      </c>
      <c r="AO24" s="274"/>
      <c r="AP24" s="274"/>
      <c r="AQ24" s="275"/>
      <c r="AR24" s="290">
        <f t="shared" si="4"/>
        <v>726</v>
      </c>
      <c r="AS24" s="291"/>
      <c r="AT24" s="292"/>
      <c r="AU24" s="290">
        <f t="shared" si="5"/>
        <v>369415</v>
      </c>
      <c r="AV24" s="291"/>
      <c r="AW24" s="291"/>
      <c r="AX24" s="291"/>
      <c r="AY24" s="292"/>
    </row>
    <row r="25" spans="1:51" ht="33.75" customHeight="1" thickBot="1">
      <c r="A25" s="289"/>
      <c r="B25" s="286" t="s">
        <v>182</v>
      </c>
      <c r="C25" s="286"/>
      <c r="D25" s="286"/>
      <c r="E25" s="286"/>
      <c r="F25" s="286"/>
      <c r="G25" s="286"/>
      <c r="H25" s="287">
        <v>685</v>
      </c>
      <c r="I25" s="287"/>
      <c r="J25" s="287"/>
      <c r="K25" s="287">
        <v>764114</v>
      </c>
      <c r="L25" s="287"/>
      <c r="M25" s="287"/>
      <c r="N25" s="287"/>
      <c r="O25" s="287"/>
      <c r="P25" s="287">
        <v>141</v>
      </c>
      <c r="Q25" s="287"/>
      <c r="R25" s="287"/>
      <c r="S25" s="287">
        <v>221067</v>
      </c>
      <c r="T25" s="287"/>
      <c r="U25" s="287"/>
      <c r="V25" s="287"/>
      <c r="W25" s="287">
        <v>1</v>
      </c>
      <c r="X25" s="287"/>
      <c r="Y25" s="287"/>
      <c r="Z25" s="287">
        <v>1109</v>
      </c>
      <c r="AA25" s="287"/>
      <c r="AB25" s="287"/>
      <c r="AC25" s="287"/>
      <c r="AD25" s="293">
        <v>58</v>
      </c>
      <c r="AE25" s="294"/>
      <c r="AF25" s="295"/>
      <c r="AG25" s="293">
        <v>61860</v>
      </c>
      <c r="AH25" s="294"/>
      <c r="AI25" s="294"/>
      <c r="AJ25" s="295"/>
      <c r="AK25" s="293">
        <v>85</v>
      </c>
      <c r="AL25" s="294"/>
      <c r="AM25" s="295"/>
      <c r="AN25" s="293">
        <v>195152</v>
      </c>
      <c r="AO25" s="294"/>
      <c r="AP25" s="294"/>
      <c r="AQ25" s="295"/>
      <c r="AR25" s="290">
        <f t="shared" si="4"/>
        <v>970</v>
      </c>
      <c r="AS25" s="291"/>
      <c r="AT25" s="292"/>
      <c r="AU25" s="290">
        <f t="shared" si="5"/>
        <v>1243302</v>
      </c>
      <c r="AV25" s="291"/>
      <c r="AW25" s="291"/>
      <c r="AX25" s="291"/>
      <c r="AY25" s="292"/>
    </row>
    <row r="26" spans="1:51" ht="33.75" customHeight="1" thickTop="1">
      <c r="A26" s="283" t="s">
        <v>7</v>
      </c>
      <c r="B26" s="284"/>
      <c r="C26" s="284"/>
      <c r="D26" s="284"/>
      <c r="E26" s="284"/>
      <c r="F26" s="284"/>
      <c r="G26" s="285"/>
      <c r="H26" s="282">
        <f>SUM(H17:J25)</f>
        <v>66608</v>
      </c>
      <c r="I26" s="282"/>
      <c r="J26" s="282"/>
      <c r="K26" s="282">
        <f>SUM(K17:O25)</f>
        <v>7597193</v>
      </c>
      <c r="L26" s="282"/>
      <c r="M26" s="282"/>
      <c r="N26" s="282"/>
      <c r="O26" s="282"/>
      <c r="P26" s="282">
        <f>SUM(P17:R25)</f>
        <v>2691</v>
      </c>
      <c r="Q26" s="282"/>
      <c r="R26" s="282"/>
      <c r="S26" s="282">
        <f>SUM(S17:V25)</f>
        <v>511569</v>
      </c>
      <c r="T26" s="282"/>
      <c r="U26" s="282"/>
      <c r="V26" s="282"/>
      <c r="W26" s="282">
        <f>SUM(W17:Y25)</f>
        <v>77</v>
      </c>
      <c r="X26" s="282"/>
      <c r="Y26" s="282"/>
      <c r="Z26" s="282">
        <f>SUM(Z17:AC25)</f>
        <v>6392</v>
      </c>
      <c r="AA26" s="282"/>
      <c r="AB26" s="282"/>
      <c r="AC26" s="282"/>
      <c r="AD26" s="296">
        <f>SUM(AD17:AF25)</f>
        <v>12165</v>
      </c>
      <c r="AE26" s="297"/>
      <c r="AF26" s="298"/>
      <c r="AG26" s="296">
        <f>SUM(AG17:AJ25)</f>
        <v>646635</v>
      </c>
      <c r="AH26" s="297"/>
      <c r="AI26" s="297"/>
      <c r="AJ26" s="298"/>
      <c r="AK26" s="296">
        <f>SUM(AK17:AM25)</f>
        <v>853</v>
      </c>
      <c r="AL26" s="297"/>
      <c r="AM26" s="298"/>
      <c r="AN26" s="296">
        <f>SUM(AN17:AQ25)</f>
        <v>402445</v>
      </c>
      <c r="AO26" s="297"/>
      <c r="AP26" s="297"/>
      <c r="AQ26" s="298"/>
      <c r="AR26" s="296">
        <f>SUM(AR17:AT25)</f>
        <v>82394</v>
      </c>
      <c r="AS26" s="297"/>
      <c r="AT26" s="298"/>
      <c r="AU26" s="296">
        <f>SUM(AU17:AY25)</f>
        <v>9164234</v>
      </c>
      <c r="AV26" s="297"/>
      <c r="AW26" s="297"/>
      <c r="AX26" s="297"/>
      <c r="AY26" s="298"/>
    </row>
    <row r="32" spans="1:51">
      <c r="H32" s="4"/>
    </row>
  </sheetData>
  <sheetProtection selectLockedCells="1"/>
  <mergeCells count="257">
    <mergeCell ref="W21:Y21"/>
    <mergeCell ref="AR22:AT22"/>
    <mergeCell ref="AU21:AY21"/>
    <mergeCell ref="AN21:AQ21"/>
    <mergeCell ref="AN17:AQ17"/>
    <mergeCell ref="AN23:AQ23"/>
    <mergeCell ref="Z17:AC17"/>
    <mergeCell ref="Z18:AC18"/>
    <mergeCell ref="AU20:AY20"/>
    <mergeCell ref="Z19:AC19"/>
    <mergeCell ref="Z20:AC20"/>
    <mergeCell ref="Z21:AC21"/>
    <mergeCell ref="AD20:AF20"/>
    <mergeCell ref="AK18:AM18"/>
    <mergeCell ref="AN18:AQ18"/>
    <mergeCell ref="AD18:AF18"/>
    <mergeCell ref="AR19:AT19"/>
    <mergeCell ref="W22:Y22"/>
    <mergeCell ref="W23:Y23"/>
    <mergeCell ref="AD22:AF22"/>
    <mergeCell ref="AG22:AJ22"/>
    <mergeCell ref="Z22:AC22"/>
    <mergeCell ref="AU22:AY22"/>
    <mergeCell ref="AK22:AM22"/>
    <mergeCell ref="AU23:AY23"/>
    <mergeCell ref="Z26:AC26"/>
    <mergeCell ref="AU24:AY24"/>
    <mergeCell ref="AN25:AQ25"/>
    <mergeCell ref="AK23:AM23"/>
    <mergeCell ref="AR26:AT26"/>
    <mergeCell ref="AR23:AT23"/>
    <mergeCell ref="AU26:AY26"/>
    <mergeCell ref="AD23:AF23"/>
    <mergeCell ref="AG23:AJ23"/>
    <mergeCell ref="AD25:AF25"/>
    <mergeCell ref="AG25:AJ25"/>
    <mergeCell ref="AR25:AT25"/>
    <mergeCell ref="Z23:AC23"/>
    <mergeCell ref="AU25:AY25"/>
    <mergeCell ref="AT3:AY3"/>
    <mergeCell ref="AU19:AY19"/>
    <mergeCell ref="AT4:AV4"/>
    <mergeCell ref="AW4:AY4"/>
    <mergeCell ref="AK4:AN4"/>
    <mergeCell ref="AD21:AF21"/>
    <mergeCell ref="AG21:AJ21"/>
    <mergeCell ref="AK21:AM21"/>
    <mergeCell ref="AD16:AF16"/>
    <mergeCell ref="AG16:AJ16"/>
    <mergeCell ref="AK16:AM16"/>
    <mergeCell ref="AG18:AJ18"/>
    <mergeCell ref="AR18:AT18"/>
    <mergeCell ref="AR21:AT21"/>
    <mergeCell ref="AR17:AT17"/>
    <mergeCell ref="AR20:AT20"/>
    <mergeCell ref="AG20:AJ20"/>
    <mergeCell ref="AB7:AE7"/>
    <mergeCell ref="AF7:AJ7"/>
    <mergeCell ref="AB6:AE6"/>
    <mergeCell ref="AF6:AJ6"/>
    <mergeCell ref="AK20:AM20"/>
    <mergeCell ref="AN20:AQ20"/>
    <mergeCell ref="AW5:AY5"/>
    <mergeCell ref="AK2:AY2"/>
    <mergeCell ref="AR16:AT16"/>
    <mergeCell ref="K25:O25"/>
    <mergeCell ref="P25:R25"/>
    <mergeCell ref="S25:V25"/>
    <mergeCell ref="AU18:AY18"/>
    <mergeCell ref="AU16:AY16"/>
    <mergeCell ref="AW7:AY7"/>
    <mergeCell ref="L11:O11"/>
    <mergeCell ref="K19:O19"/>
    <mergeCell ref="AD15:AJ15"/>
    <mergeCell ref="L5:O5"/>
    <mergeCell ref="P5:S5"/>
    <mergeCell ref="T5:W5"/>
    <mergeCell ref="K17:O17"/>
    <mergeCell ref="P17:R17"/>
    <mergeCell ref="S17:V17"/>
    <mergeCell ref="H15:O15"/>
    <mergeCell ref="AU17:AY17"/>
    <mergeCell ref="AK17:AM17"/>
    <mergeCell ref="AD19:AF19"/>
    <mergeCell ref="AG19:AJ19"/>
    <mergeCell ref="AN19:AQ19"/>
    <mergeCell ref="AN16:AQ16"/>
    <mergeCell ref="K26:O26"/>
    <mergeCell ref="P26:R26"/>
    <mergeCell ref="S26:V26"/>
    <mergeCell ref="AR24:AT24"/>
    <mergeCell ref="K23:O23"/>
    <mergeCell ref="K22:O22"/>
    <mergeCell ref="K24:O24"/>
    <mergeCell ref="P24:R24"/>
    <mergeCell ref="S24:V24"/>
    <mergeCell ref="Z24:AC24"/>
    <mergeCell ref="Z25:AC25"/>
    <mergeCell ref="AD24:AF24"/>
    <mergeCell ref="AG24:AJ24"/>
    <mergeCell ref="AK24:AM24"/>
    <mergeCell ref="AN24:AQ24"/>
    <mergeCell ref="AK25:AM25"/>
    <mergeCell ref="W26:Y26"/>
    <mergeCell ref="AD26:AF26"/>
    <mergeCell ref="AG26:AJ26"/>
    <mergeCell ref="AK26:AM26"/>
    <mergeCell ref="AN26:AQ26"/>
    <mergeCell ref="AN22:AQ22"/>
    <mergeCell ref="W24:Y24"/>
    <mergeCell ref="W25:Y25"/>
    <mergeCell ref="H26:J26"/>
    <mergeCell ref="A26:G26"/>
    <mergeCell ref="B23:G23"/>
    <mergeCell ref="B24:G24"/>
    <mergeCell ref="B25:G25"/>
    <mergeCell ref="H25:J25"/>
    <mergeCell ref="B17:G17"/>
    <mergeCell ref="H17:J17"/>
    <mergeCell ref="H18:J18"/>
    <mergeCell ref="H19:J19"/>
    <mergeCell ref="H20:J20"/>
    <mergeCell ref="H21:J21"/>
    <mergeCell ref="H22:J22"/>
    <mergeCell ref="B20:G20"/>
    <mergeCell ref="B21:G21"/>
    <mergeCell ref="B22:G22"/>
    <mergeCell ref="A17:A25"/>
    <mergeCell ref="B19:G19"/>
    <mergeCell ref="B18:G18"/>
    <mergeCell ref="H10:K10"/>
    <mergeCell ref="S18:V18"/>
    <mergeCell ref="AB10:AE10"/>
    <mergeCell ref="AF10:AJ10"/>
    <mergeCell ref="P15:V15"/>
    <mergeCell ref="W15:AC15"/>
    <mergeCell ref="X8:AA8"/>
    <mergeCell ref="AF11:AJ11"/>
    <mergeCell ref="AK11:AN11"/>
    <mergeCell ref="AK14:AY14"/>
    <mergeCell ref="X10:AA10"/>
    <mergeCell ref="AT8:AV8"/>
    <mergeCell ref="AD17:AF17"/>
    <mergeCell ref="T11:W11"/>
    <mergeCell ref="X11:AA11"/>
    <mergeCell ref="AB11:AE11"/>
    <mergeCell ref="H11:K11"/>
    <mergeCell ref="W17:Y17"/>
    <mergeCell ref="W18:Y18"/>
    <mergeCell ref="AG17:AJ17"/>
    <mergeCell ref="Z16:AC16"/>
    <mergeCell ref="W16:Y16"/>
    <mergeCell ref="AB8:AE8"/>
    <mergeCell ref="AF8:AJ8"/>
    <mergeCell ref="AT6:AV6"/>
    <mergeCell ref="AW6:AY6"/>
    <mergeCell ref="AT7:AV7"/>
    <mergeCell ref="AO6:AS6"/>
    <mergeCell ref="AK6:AN6"/>
    <mergeCell ref="AW8:AY8"/>
    <mergeCell ref="AT9:AV9"/>
    <mergeCell ref="AW9:AY9"/>
    <mergeCell ref="AT10:AV10"/>
    <mergeCell ref="AW10:AY10"/>
    <mergeCell ref="AK8:AN8"/>
    <mergeCell ref="AO8:AS8"/>
    <mergeCell ref="W19:Y19"/>
    <mergeCell ref="W20:Y20"/>
    <mergeCell ref="AK19:AM19"/>
    <mergeCell ref="AO11:AS11"/>
    <mergeCell ref="K18:O18"/>
    <mergeCell ref="K16:O16"/>
    <mergeCell ref="P3:W3"/>
    <mergeCell ref="H5:K5"/>
    <mergeCell ref="P4:S4"/>
    <mergeCell ref="T4:W4"/>
    <mergeCell ref="AO4:AS4"/>
    <mergeCell ref="X3:AJ3"/>
    <mergeCell ref="AK3:AS3"/>
    <mergeCell ref="H4:K4"/>
    <mergeCell ref="L4:O4"/>
    <mergeCell ref="X5:AA5"/>
    <mergeCell ref="AB5:AE5"/>
    <mergeCell ref="AF5:AJ5"/>
    <mergeCell ref="AK7:AN7"/>
    <mergeCell ref="AO7:AS7"/>
    <mergeCell ref="AK5:AN5"/>
    <mergeCell ref="AO5:AS5"/>
    <mergeCell ref="H7:K7"/>
    <mergeCell ref="L7:O7"/>
    <mergeCell ref="P7:S7"/>
    <mergeCell ref="T7:W7"/>
    <mergeCell ref="X7:AA7"/>
    <mergeCell ref="A1:AU1"/>
    <mergeCell ref="A8:G8"/>
    <mergeCell ref="A5:G5"/>
    <mergeCell ref="A6:G6"/>
    <mergeCell ref="A7:G7"/>
    <mergeCell ref="H6:K6"/>
    <mergeCell ref="L6:O6"/>
    <mergeCell ref="P6:S6"/>
    <mergeCell ref="T6:W6"/>
    <mergeCell ref="X6:AA6"/>
    <mergeCell ref="H3:O3"/>
    <mergeCell ref="A3:G3"/>
    <mergeCell ref="H8:K8"/>
    <mergeCell ref="L8:O8"/>
    <mergeCell ref="P8:S8"/>
    <mergeCell ref="T8:W8"/>
    <mergeCell ref="AT5:AV5"/>
    <mergeCell ref="X4:AA4"/>
    <mergeCell ref="AB4:AE4"/>
    <mergeCell ref="AF4:AJ4"/>
    <mergeCell ref="A4:G4"/>
    <mergeCell ref="A15:G15"/>
    <mergeCell ref="A9:G9"/>
    <mergeCell ref="A10:G10"/>
    <mergeCell ref="A11:G11"/>
    <mergeCell ref="L10:O10"/>
    <mergeCell ref="P10:S10"/>
    <mergeCell ref="T10:W10"/>
    <mergeCell ref="H9:K9"/>
    <mergeCell ref="L9:O9"/>
    <mergeCell ref="A13:AU13"/>
    <mergeCell ref="AK10:AN10"/>
    <mergeCell ref="AO10:AS10"/>
    <mergeCell ref="AK15:AQ15"/>
    <mergeCell ref="AR15:AY15"/>
    <mergeCell ref="AT11:AV11"/>
    <mergeCell ref="AW11:AY11"/>
    <mergeCell ref="AO9:AS9"/>
    <mergeCell ref="P9:S9"/>
    <mergeCell ref="T9:W9"/>
    <mergeCell ref="X9:AA9"/>
    <mergeCell ref="AB9:AE9"/>
    <mergeCell ref="AF9:AJ9"/>
    <mergeCell ref="AK9:AN9"/>
    <mergeCell ref="P11:S11"/>
    <mergeCell ref="K21:O21"/>
    <mergeCell ref="H23:J23"/>
    <mergeCell ref="H24:J24"/>
    <mergeCell ref="S21:V21"/>
    <mergeCell ref="A16:G16"/>
    <mergeCell ref="P23:R23"/>
    <mergeCell ref="S23:V23"/>
    <mergeCell ref="P22:R22"/>
    <mergeCell ref="S22:V22"/>
    <mergeCell ref="P21:R21"/>
    <mergeCell ref="P20:R20"/>
    <mergeCell ref="S20:V20"/>
    <mergeCell ref="K20:O20"/>
    <mergeCell ref="P16:R16"/>
    <mergeCell ref="S16:V16"/>
    <mergeCell ref="P19:R19"/>
    <mergeCell ref="S19:V19"/>
    <mergeCell ref="P18:R18"/>
    <mergeCell ref="H16:J16"/>
  </mergeCells>
  <phoneticPr fontId="2"/>
  <conditionalFormatting sqref="H5:AJ9">
    <cfRule type="expression" dxfId="67" priority="2">
      <formula>H5=""</formula>
    </cfRule>
  </conditionalFormatting>
  <conditionalFormatting sqref="H17:AQ25">
    <cfRule type="expression" dxfId="66" priority="1">
      <formula>H17=""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rstPageNumber="48" orientation="portrait" useFirstPageNumber="1" r:id="rId1"/>
  <headerFooter>
    <oddFooter>&amp;C&amp;"ＭＳ 明朝,標準"&amp;12&amp;P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32"/>
  <sheetViews>
    <sheetView showGridLines="0" view="pageBreakPreview" zoomScale="85" zoomScaleNormal="100" zoomScaleSheetLayoutView="85" workbookViewId="0">
      <selection activeCell="O8" sqref="O8"/>
    </sheetView>
  </sheetViews>
  <sheetFormatPr defaultRowHeight="13.5"/>
  <cols>
    <col min="1" max="1" width="12.5" style="2" customWidth="1"/>
    <col min="2" max="3" width="7.5" style="2" customWidth="1"/>
    <col min="4" max="4" width="8.75" style="2" customWidth="1"/>
    <col min="5" max="5" width="8.5" style="2" customWidth="1"/>
    <col min="6" max="9" width="11.125" style="2" customWidth="1"/>
    <col min="10" max="10" width="12.5" style="2" customWidth="1"/>
    <col min="11" max="11" width="10.75" style="2" bestFit="1" customWidth="1"/>
    <col min="12" max="12" width="9.125" style="2" bestFit="1" customWidth="1"/>
    <col min="13" max="13" width="10.75" style="2" bestFit="1" customWidth="1"/>
    <col min="14" max="16" width="9.125" style="2" bestFit="1" customWidth="1"/>
    <col min="17" max="17" width="10.75" style="2" bestFit="1" customWidth="1"/>
    <col min="18" max="18" width="9.125" style="2" bestFit="1" customWidth="1"/>
    <col min="19" max="19" width="12.5" style="2" customWidth="1"/>
    <col min="20" max="24" width="11.875" style="2" customWidth="1"/>
    <col min="25" max="25" width="12.5" style="2" customWidth="1"/>
    <col min="26" max="26" width="7.5" style="2" customWidth="1"/>
    <col min="27" max="27" width="8.375" style="2" bestFit="1" customWidth="1"/>
    <col min="28" max="28" width="11.125" style="2" customWidth="1"/>
    <col min="29" max="30" width="10" style="2" customWidth="1"/>
    <col min="31" max="32" width="8.5" style="2" customWidth="1"/>
    <col min="33" max="35" width="8.875" style="2" customWidth="1"/>
    <col min="36" max="36" width="12.5" style="2" customWidth="1"/>
    <col min="37" max="43" width="10" style="2" customWidth="1"/>
    <col min="44" max="44" width="12.5" style="2" customWidth="1"/>
    <col min="45" max="49" width="10" style="2" customWidth="1"/>
    <col min="50" max="51" width="9.625" style="2" customWidth="1"/>
    <col min="52" max="52" width="10" style="2" customWidth="1"/>
    <col min="53" max="53" width="12.5" style="2" customWidth="1"/>
    <col min="54" max="58" width="10" style="2" customWidth="1"/>
    <col min="59" max="62" width="9.75" style="2" customWidth="1"/>
    <col min="63" max="63" width="12.5" style="2" customWidth="1"/>
    <col min="64" max="66" width="9.75" style="2" customWidth="1"/>
    <col min="67" max="68" width="11.25" style="2" customWidth="1"/>
    <col min="69" max="69" width="11.625" style="2" customWidth="1"/>
    <col min="70" max="70" width="10.875" style="2" customWidth="1"/>
    <col min="71" max="71" width="10" style="2" customWidth="1"/>
    <col min="72" max="72" width="12.5" style="2" customWidth="1"/>
    <col min="73" max="73" width="12.625" style="2" customWidth="1"/>
    <col min="74" max="74" width="12.75" style="2" bestFit="1" customWidth="1"/>
    <col min="75" max="76" width="12.625" style="2" customWidth="1"/>
    <col min="77" max="77" width="9.75" style="2" customWidth="1"/>
    <col min="78" max="78" width="12.625" style="2" customWidth="1"/>
    <col min="79" max="79" width="12.5" style="2" customWidth="1"/>
    <col min="80" max="87" width="11.25" style="2" customWidth="1"/>
    <col min="88" max="88" width="12.5" style="2" customWidth="1"/>
    <col min="89" max="93" width="9" style="2" customWidth="1"/>
    <col min="94" max="94" width="10.75" style="2" bestFit="1" customWidth="1"/>
    <col min="95" max="96" width="11.25" style="2" customWidth="1"/>
    <col min="97" max="97" width="12.5" style="2" customWidth="1"/>
    <col min="98" max="102" width="11.25" style="2" customWidth="1"/>
    <col min="103" max="16384" width="9" style="2"/>
  </cols>
  <sheetData>
    <row r="1" spans="1:105" s="24" customFormat="1" ht="30" customHeight="1">
      <c r="A1" s="332" t="s">
        <v>187</v>
      </c>
      <c r="B1" s="332"/>
      <c r="C1" s="332"/>
      <c r="D1" s="332"/>
      <c r="E1" s="332"/>
      <c r="F1" s="332"/>
      <c r="G1" s="332"/>
      <c r="H1" s="332"/>
      <c r="I1" s="332"/>
      <c r="J1" s="198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S1" s="23"/>
    </row>
    <row r="2" spans="1:105" s="24" customFormat="1" ht="18.75" customHeight="1"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S2" s="23"/>
    </row>
    <row r="3" spans="1:105" s="24" customFormat="1" ht="22.5" customHeight="1">
      <c r="A3" s="61" t="s">
        <v>1</v>
      </c>
      <c r="B3" s="311" t="s">
        <v>31</v>
      </c>
      <c r="C3" s="312"/>
      <c r="D3" s="312"/>
      <c r="E3" s="313"/>
      <c r="F3" s="333" t="s">
        <v>180</v>
      </c>
      <c r="G3" s="333"/>
      <c r="H3" s="333"/>
      <c r="I3" s="333"/>
      <c r="J3" s="61" t="s">
        <v>1</v>
      </c>
      <c r="K3" s="311" t="s">
        <v>180</v>
      </c>
      <c r="L3" s="312"/>
      <c r="M3" s="312"/>
      <c r="N3" s="312"/>
      <c r="O3" s="312"/>
      <c r="P3" s="312"/>
      <c r="Q3" s="312"/>
      <c r="R3" s="313"/>
      <c r="S3" s="61" t="s">
        <v>1</v>
      </c>
      <c r="T3" s="311" t="s">
        <v>180</v>
      </c>
      <c r="U3" s="312"/>
      <c r="V3" s="312"/>
      <c r="W3" s="312"/>
      <c r="X3" s="313"/>
      <c r="Y3" s="61" t="s">
        <v>1</v>
      </c>
      <c r="Z3" s="315" t="s">
        <v>294</v>
      </c>
      <c r="AA3" s="316"/>
      <c r="AB3" s="316"/>
      <c r="AC3" s="316"/>
      <c r="AD3" s="316"/>
      <c r="AE3" s="316"/>
      <c r="AF3" s="316"/>
      <c r="AG3" s="316"/>
      <c r="AH3" s="316"/>
      <c r="AI3" s="317"/>
      <c r="AJ3" s="61" t="s">
        <v>1</v>
      </c>
      <c r="AK3" s="315" t="s">
        <v>294</v>
      </c>
      <c r="AL3" s="316"/>
      <c r="AM3" s="316"/>
      <c r="AN3" s="316"/>
      <c r="AO3" s="316"/>
      <c r="AP3" s="316"/>
      <c r="AQ3" s="317"/>
      <c r="AR3" s="61" t="s">
        <v>1</v>
      </c>
      <c r="AS3" s="315" t="s">
        <v>294</v>
      </c>
      <c r="AT3" s="316"/>
      <c r="AU3" s="316"/>
      <c r="AV3" s="316"/>
      <c r="AW3" s="316"/>
      <c r="AX3" s="316"/>
      <c r="AY3" s="316"/>
      <c r="AZ3" s="317"/>
      <c r="BA3" s="61" t="s">
        <v>1</v>
      </c>
      <c r="BB3" s="315" t="s">
        <v>19</v>
      </c>
      <c r="BC3" s="316"/>
      <c r="BD3" s="316"/>
      <c r="BE3" s="316"/>
      <c r="BF3" s="316"/>
      <c r="BG3" s="316"/>
      <c r="BH3" s="316"/>
      <c r="BI3" s="316"/>
      <c r="BJ3" s="317"/>
      <c r="BK3" s="61" t="s">
        <v>1</v>
      </c>
      <c r="BL3" s="315" t="s">
        <v>321</v>
      </c>
      <c r="BM3" s="316"/>
      <c r="BN3" s="316"/>
      <c r="BO3" s="316"/>
      <c r="BP3" s="316"/>
      <c r="BQ3" s="316"/>
      <c r="BR3" s="316"/>
      <c r="BS3" s="317"/>
      <c r="BT3" s="61" t="s">
        <v>1</v>
      </c>
      <c r="BU3" s="321" t="s">
        <v>178</v>
      </c>
      <c r="BV3" s="321"/>
      <c r="BW3" s="321"/>
      <c r="BX3" s="321"/>
      <c r="BY3" s="321"/>
      <c r="BZ3" s="321"/>
      <c r="CA3" s="61" t="s">
        <v>1</v>
      </c>
      <c r="CB3" s="315" t="s">
        <v>178</v>
      </c>
      <c r="CC3" s="316"/>
      <c r="CD3" s="316"/>
      <c r="CE3" s="316"/>
      <c r="CF3" s="316"/>
      <c r="CG3" s="316"/>
      <c r="CH3" s="316"/>
      <c r="CI3" s="317"/>
      <c r="CJ3" s="61" t="s">
        <v>1</v>
      </c>
      <c r="CK3" s="323" t="s">
        <v>326</v>
      </c>
      <c r="CL3" s="303"/>
      <c r="CM3" s="303"/>
      <c r="CN3" s="303"/>
      <c r="CO3" s="304"/>
      <c r="CP3" s="199" t="s">
        <v>177</v>
      </c>
      <c r="CQ3" s="199" t="s">
        <v>293</v>
      </c>
      <c r="CR3" s="199" t="s">
        <v>139</v>
      </c>
      <c r="CS3" s="61" t="s">
        <v>1</v>
      </c>
      <c r="CT3" s="199" t="s">
        <v>176</v>
      </c>
      <c r="CU3" s="251" t="s">
        <v>11</v>
      </c>
      <c r="CV3" s="251"/>
      <c r="CW3" s="251"/>
      <c r="CX3" s="167" t="s">
        <v>175</v>
      </c>
      <c r="CY3" s="23"/>
      <c r="CZ3" s="23"/>
      <c r="DA3" s="23"/>
    </row>
    <row r="4" spans="1:105" s="24" customFormat="1" ht="18.75" customHeight="1">
      <c r="A4" s="306" t="s">
        <v>19</v>
      </c>
      <c r="B4" s="225" t="s">
        <v>138</v>
      </c>
      <c r="C4" s="225"/>
      <c r="D4" s="60" t="s">
        <v>5</v>
      </c>
      <c r="E4" s="59"/>
      <c r="F4" s="58" t="s">
        <v>148</v>
      </c>
      <c r="G4" s="58" t="s">
        <v>174</v>
      </c>
      <c r="H4" s="58" t="s">
        <v>173</v>
      </c>
      <c r="I4" s="190" t="s">
        <v>6</v>
      </c>
      <c r="J4" s="306" t="s">
        <v>19</v>
      </c>
      <c r="K4" s="199" t="s">
        <v>147</v>
      </c>
      <c r="L4" s="242" t="s">
        <v>172</v>
      </c>
      <c r="M4" s="233"/>
      <c r="N4" s="233"/>
      <c r="O4" s="234"/>
      <c r="P4" s="242" t="s">
        <v>171</v>
      </c>
      <c r="Q4" s="233"/>
      <c r="R4" s="234"/>
      <c r="S4" s="306" t="s">
        <v>19</v>
      </c>
      <c r="T4" s="194" t="s">
        <v>170</v>
      </c>
      <c r="U4" s="194" t="s">
        <v>169</v>
      </c>
      <c r="V4" s="199" t="s">
        <v>143</v>
      </c>
      <c r="W4" s="199" t="s">
        <v>149</v>
      </c>
      <c r="X4" s="197" t="s">
        <v>5</v>
      </c>
      <c r="Y4" s="306" t="s">
        <v>19</v>
      </c>
      <c r="Z4" s="195" t="s">
        <v>168</v>
      </c>
      <c r="AA4" s="225" t="s">
        <v>167</v>
      </c>
      <c r="AB4" s="225"/>
      <c r="AC4" s="199" t="s">
        <v>292</v>
      </c>
      <c r="AD4" s="199" t="s">
        <v>165</v>
      </c>
      <c r="AE4" s="199" t="s">
        <v>291</v>
      </c>
      <c r="AF4" s="199" t="s">
        <v>290</v>
      </c>
      <c r="AG4" s="329" t="s">
        <v>162</v>
      </c>
      <c r="AH4" s="330"/>
      <c r="AI4" s="331"/>
      <c r="AJ4" s="306" t="s">
        <v>19</v>
      </c>
      <c r="AK4" s="37" t="s">
        <v>161</v>
      </c>
      <c r="AL4" s="37" t="s">
        <v>289</v>
      </c>
      <c r="AM4" s="37" t="s">
        <v>160</v>
      </c>
      <c r="AN4" s="230" t="s">
        <v>159</v>
      </c>
      <c r="AO4" s="231"/>
      <c r="AP4" s="232"/>
      <c r="AQ4" s="195" t="s">
        <v>158</v>
      </c>
      <c r="AR4" s="306" t="s">
        <v>19</v>
      </c>
      <c r="AS4" s="318" t="s">
        <v>157</v>
      </c>
      <c r="AT4" s="319"/>
      <c r="AU4" s="319"/>
      <c r="AV4" s="319"/>
      <c r="AW4" s="320"/>
      <c r="AX4" s="57" t="s">
        <v>156</v>
      </c>
      <c r="AY4" s="37" t="s">
        <v>155</v>
      </c>
      <c r="AZ4" s="37" t="s">
        <v>5</v>
      </c>
      <c r="BA4" s="306" t="s">
        <v>19</v>
      </c>
      <c r="BB4" s="57" t="s">
        <v>148</v>
      </c>
      <c r="BC4" s="57" t="s">
        <v>154</v>
      </c>
      <c r="BD4" s="57" t="s">
        <v>153</v>
      </c>
      <c r="BE4" s="37" t="s">
        <v>6</v>
      </c>
      <c r="BF4" s="57" t="s">
        <v>147</v>
      </c>
      <c r="BG4" s="251" t="s">
        <v>152</v>
      </c>
      <c r="BH4" s="251"/>
      <c r="BI4" s="251"/>
      <c r="BJ4" s="251"/>
      <c r="BK4" s="306" t="s">
        <v>19</v>
      </c>
      <c r="BL4" s="220" t="s">
        <v>151</v>
      </c>
      <c r="BM4" s="220"/>
      <c r="BN4" s="220"/>
      <c r="BO4" s="52" t="s">
        <v>144</v>
      </c>
      <c r="BP4" s="194" t="s">
        <v>143</v>
      </c>
      <c r="BQ4" s="199" t="s">
        <v>150</v>
      </c>
      <c r="BR4" s="199" t="s">
        <v>149</v>
      </c>
      <c r="BS4" s="37" t="s">
        <v>5</v>
      </c>
      <c r="BT4" s="306" t="s">
        <v>19</v>
      </c>
      <c r="BU4" s="199" t="s">
        <v>148</v>
      </c>
      <c r="BV4" s="199" t="s">
        <v>147</v>
      </c>
      <c r="BW4" s="251" t="s">
        <v>146</v>
      </c>
      <c r="BX4" s="251"/>
      <c r="BY4" s="251"/>
      <c r="BZ4" s="251"/>
      <c r="CA4" s="306" t="s">
        <v>19</v>
      </c>
      <c r="CB4" s="251" t="s">
        <v>145</v>
      </c>
      <c r="CC4" s="251"/>
      <c r="CD4" s="251"/>
      <c r="CE4" s="52" t="s">
        <v>144</v>
      </c>
      <c r="CF4" s="194" t="s">
        <v>143</v>
      </c>
      <c r="CG4" s="199" t="s">
        <v>143</v>
      </c>
      <c r="CH4" s="199" t="s">
        <v>142</v>
      </c>
      <c r="CI4" s="195" t="s">
        <v>5</v>
      </c>
      <c r="CJ4" s="306" t="s">
        <v>19</v>
      </c>
      <c r="CK4" s="39" t="s">
        <v>141</v>
      </c>
      <c r="CL4" s="199" t="s">
        <v>192</v>
      </c>
      <c r="CM4" s="39" t="s">
        <v>140</v>
      </c>
      <c r="CN4" s="39" t="s">
        <v>9</v>
      </c>
      <c r="CO4" s="39" t="s">
        <v>115</v>
      </c>
      <c r="CP4" s="38"/>
      <c r="CQ4" s="39" t="s">
        <v>96</v>
      </c>
      <c r="CR4" s="39" t="s">
        <v>11</v>
      </c>
      <c r="CS4" s="306" t="s">
        <v>19</v>
      </c>
      <c r="CT4" s="38"/>
      <c r="CU4" s="322" t="s">
        <v>138</v>
      </c>
      <c r="CV4" s="322"/>
      <c r="CW4" s="195" t="s">
        <v>5</v>
      </c>
      <c r="CX4" s="166"/>
      <c r="CY4" s="23"/>
      <c r="CZ4" s="23"/>
      <c r="DA4" s="23"/>
    </row>
    <row r="5" spans="1:105" s="24" customFormat="1" ht="17.25" customHeight="1">
      <c r="A5" s="307"/>
      <c r="B5" s="56" t="s">
        <v>322</v>
      </c>
      <c r="C5" s="56" t="s">
        <v>323</v>
      </c>
      <c r="D5" s="23"/>
      <c r="E5" s="55" t="s">
        <v>186</v>
      </c>
      <c r="F5" s="49"/>
      <c r="G5" s="41"/>
      <c r="H5" s="41"/>
      <c r="I5" s="41"/>
      <c r="J5" s="307"/>
      <c r="K5" s="39" t="s">
        <v>121</v>
      </c>
      <c r="L5" s="194" t="s">
        <v>118</v>
      </c>
      <c r="M5" s="194" t="s">
        <v>120</v>
      </c>
      <c r="N5" s="194" t="s">
        <v>119</v>
      </c>
      <c r="O5" s="54" t="s">
        <v>6</v>
      </c>
      <c r="P5" s="194" t="s">
        <v>118</v>
      </c>
      <c r="Q5" s="325" t="s">
        <v>185</v>
      </c>
      <c r="R5" s="54" t="s">
        <v>6</v>
      </c>
      <c r="S5" s="307"/>
      <c r="T5" s="196" t="s">
        <v>184</v>
      </c>
      <c r="U5" s="196" t="s">
        <v>135</v>
      </c>
      <c r="V5" s="39" t="s">
        <v>134</v>
      </c>
      <c r="W5" s="39" t="s">
        <v>123</v>
      </c>
      <c r="X5" s="41"/>
      <c r="Y5" s="307"/>
      <c r="Z5" s="37"/>
      <c r="AA5" s="327"/>
      <c r="AB5" s="225"/>
      <c r="AC5" s="39" t="s">
        <v>324</v>
      </c>
      <c r="AD5" s="39" t="s">
        <v>133</v>
      </c>
      <c r="AE5" s="39" t="s">
        <v>324</v>
      </c>
      <c r="AF5" s="39" t="s">
        <v>324</v>
      </c>
      <c r="AG5" s="308" t="s">
        <v>132</v>
      </c>
      <c r="AH5" s="309"/>
      <c r="AI5" s="310"/>
      <c r="AJ5" s="307"/>
      <c r="AK5" s="41"/>
      <c r="AL5" s="41"/>
      <c r="AM5" s="41"/>
      <c r="AN5" s="44" t="s">
        <v>130</v>
      </c>
      <c r="AO5" s="44" t="s">
        <v>131</v>
      </c>
      <c r="AP5" s="44" t="s">
        <v>5</v>
      </c>
      <c r="AQ5" s="41"/>
      <c r="AR5" s="307"/>
      <c r="AS5" s="44" t="s">
        <v>130</v>
      </c>
      <c r="AT5" s="44" t="s">
        <v>129</v>
      </c>
      <c r="AU5" s="44" t="s">
        <v>128</v>
      </c>
      <c r="AV5" s="44" t="s">
        <v>127</v>
      </c>
      <c r="AW5" s="53" t="s">
        <v>5</v>
      </c>
      <c r="AX5" s="42" t="s">
        <v>126</v>
      </c>
      <c r="AY5" s="41"/>
      <c r="AZ5" s="41"/>
      <c r="BA5" s="307"/>
      <c r="BB5" s="39" t="s">
        <v>89</v>
      </c>
      <c r="BC5" s="39" t="s">
        <v>98</v>
      </c>
      <c r="BD5" s="39" t="s">
        <v>98</v>
      </c>
      <c r="BE5" s="37"/>
      <c r="BF5" s="42" t="s">
        <v>121</v>
      </c>
      <c r="BG5" s="194" t="s">
        <v>118</v>
      </c>
      <c r="BH5" s="194" t="s">
        <v>120</v>
      </c>
      <c r="BI5" s="194" t="s">
        <v>119</v>
      </c>
      <c r="BJ5" s="40" t="s">
        <v>6</v>
      </c>
      <c r="BK5" s="307"/>
      <c r="BL5" s="194" t="s">
        <v>118</v>
      </c>
      <c r="BM5" s="286" t="s">
        <v>125</v>
      </c>
      <c r="BN5" s="40" t="s">
        <v>6</v>
      </c>
      <c r="BO5" s="40" t="s">
        <v>117</v>
      </c>
      <c r="BP5" s="196" t="s">
        <v>117</v>
      </c>
      <c r="BQ5" s="39" t="s">
        <v>124</v>
      </c>
      <c r="BR5" s="39" t="s">
        <v>123</v>
      </c>
      <c r="BS5" s="37"/>
      <c r="BT5" s="307"/>
      <c r="BU5" s="39" t="s">
        <v>122</v>
      </c>
      <c r="BV5" s="39" t="s">
        <v>121</v>
      </c>
      <c r="BW5" s="194" t="s">
        <v>118</v>
      </c>
      <c r="BX5" s="194" t="s">
        <v>120</v>
      </c>
      <c r="BY5" s="194" t="s">
        <v>119</v>
      </c>
      <c r="BZ5" s="52" t="s">
        <v>6</v>
      </c>
      <c r="CA5" s="307"/>
      <c r="CB5" s="194" t="s">
        <v>118</v>
      </c>
      <c r="CC5" s="325" t="s">
        <v>183</v>
      </c>
      <c r="CD5" s="52" t="s">
        <v>6</v>
      </c>
      <c r="CE5" s="40" t="s">
        <v>117</v>
      </c>
      <c r="CF5" s="196" t="s">
        <v>117</v>
      </c>
      <c r="CG5" s="39" t="s">
        <v>134</v>
      </c>
      <c r="CH5" s="39" t="s">
        <v>116</v>
      </c>
      <c r="CI5" s="37"/>
      <c r="CJ5" s="307"/>
      <c r="CK5" s="37"/>
      <c r="CL5" s="39"/>
      <c r="CM5" s="39" t="s">
        <v>114</v>
      </c>
      <c r="CN5" s="39" t="s">
        <v>97</v>
      </c>
      <c r="CO5" s="39" t="s">
        <v>288</v>
      </c>
      <c r="CP5" s="38"/>
      <c r="CQ5" s="39"/>
      <c r="CR5" s="39" t="s">
        <v>96</v>
      </c>
      <c r="CS5" s="307"/>
      <c r="CT5" s="38"/>
      <c r="CU5" s="190" t="s">
        <v>322</v>
      </c>
      <c r="CV5" s="190" t="s">
        <v>323</v>
      </c>
      <c r="CW5" s="37"/>
      <c r="CX5" s="165"/>
      <c r="CY5" s="23"/>
      <c r="CZ5" s="23"/>
      <c r="DA5" s="23"/>
    </row>
    <row r="6" spans="1:105" s="24" customFormat="1" ht="17.25" customHeight="1">
      <c r="A6" s="307"/>
      <c r="B6" s="41"/>
      <c r="C6" s="41"/>
      <c r="D6" s="23"/>
      <c r="E6" s="50" t="s">
        <v>113</v>
      </c>
      <c r="F6" s="49"/>
      <c r="G6" s="41"/>
      <c r="H6" s="41"/>
      <c r="I6" s="41"/>
      <c r="J6" s="307"/>
      <c r="K6" s="39" t="s">
        <v>103</v>
      </c>
      <c r="L6" s="196" t="s">
        <v>94</v>
      </c>
      <c r="M6" s="196" t="s">
        <v>101</v>
      </c>
      <c r="N6" s="196" t="s">
        <v>100</v>
      </c>
      <c r="O6" s="48"/>
      <c r="P6" s="196" t="s">
        <v>94</v>
      </c>
      <c r="Q6" s="326"/>
      <c r="R6" s="48"/>
      <c r="S6" s="307"/>
      <c r="T6" s="196" t="s">
        <v>103</v>
      </c>
      <c r="U6" s="196" t="s">
        <v>103</v>
      </c>
      <c r="V6" s="39" t="s">
        <v>297</v>
      </c>
      <c r="W6" s="39" t="s">
        <v>103</v>
      </c>
      <c r="X6" s="41"/>
      <c r="Y6" s="307"/>
      <c r="Z6" s="41"/>
      <c r="AB6" s="328" t="s">
        <v>111</v>
      </c>
      <c r="AC6" s="41"/>
      <c r="AD6" s="41"/>
      <c r="AE6" s="41"/>
      <c r="AF6" s="41"/>
      <c r="AG6" s="51" t="s">
        <v>110</v>
      </c>
      <c r="AH6" s="51" t="s">
        <v>109</v>
      </c>
      <c r="AI6" s="51" t="s">
        <v>5</v>
      </c>
      <c r="AJ6" s="307"/>
      <c r="AK6" s="41"/>
      <c r="AL6" s="41"/>
      <c r="AM6" s="41"/>
      <c r="AN6" s="40" t="s">
        <v>108</v>
      </c>
      <c r="AO6" s="40" t="s">
        <v>105</v>
      </c>
      <c r="AP6" s="41"/>
      <c r="AQ6" s="41"/>
      <c r="AR6" s="307"/>
      <c r="AS6" s="78" t="s">
        <v>107</v>
      </c>
      <c r="AT6" s="78" t="s">
        <v>106</v>
      </c>
      <c r="AU6" s="78" t="s">
        <v>105</v>
      </c>
      <c r="AV6" s="78" t="s">
        <v>105</v>
      </c>
      <c r="AW6" s="41"/>
      <c r="AX6" s="42" t="s">
        <v>104</v>
      </c>
      <c r="AY6" s="41"/>
      <c r="AZ6" s="41"/>
      <c r="BA6" s="307"/>
      <c r="BB6" s="39"/>
      <c r="BC6" s="39" t="s">
        <v>90</v>
      </c>
      <c r="BD6" s="39" t="s">
        <v>90</v>
      </c>
      <c r="BE6" s="37"/>
      <c r="BF6" s="42" t="s">
        <v>103</v>
      </c>
      <c r="BG6" s="196" t="s">
        <v>89</v>
      </c>
      <c r="BH6" s="176" t="s">
        <v>101</v>
      </c>
      <c r="BI6" s="196" t="s">
        <v>100</v>
      </c>
      <c r="BJ6" s="40"/>
      <c r="BK6" s="307"/>
      <c r="BL6" s="196" t="s">
        <v>89</v>
      </c>
      <c r="BM6" s="324"/>
      <c r="BN6" s="40"/>
      <c r="BO6" s="40" t="s">
        <v>99</v>
      </c>
      <c r="BP6" s="196" t="s">
        <v>99</v>
      </c>
      <c r="BQ6" s="39" t="s">
        <v>297</v>
      </c>
      <c r="BR6" s="39" t="s">
        <v>103</v>
      </c>
      <c r="BS6" s="37"/>
      <c r="BT6" s="307"/>
      <c r="BU6" s="39" t="s">
        <v>102</v>
      </c>
      <c r="BV6" s="39" t="s">
        <v>298</v>
      </c>
      <c r="BW6" s="196" t="s">
        <v>89</v>
      </c>
      <c r="BX6" s="196" t="s">
        <v>101</v>
      </c>
      <c r="BY6" s="196" t="s">
        <v>100</v>
      </c>
      <c r="BZ6" s="37"/>
      <c r="CA6" s="307"/>
      <c r="CB6" s="196" t="s">
        <v>89</v>
      </c>
      <c r="CC6" s="326"/>
      <c r="CD6" s="40"/>
      <c r="CE6" s="40" t="s">
        <v>327</v>
      </c>
      <c r="CF6" s="196" t="s">
        <v>327</v>
      </c>
      <c r="CG6" s="39" t="s">
        <v>328</v>
      </c>
      <c r="CH6" s="39" t="s">
        <v>329</v>
      </c>
      <c r="CI6" s="37"/>
      <c r="CJ6" s="307"/>
      <c r="CK6" s="39"/>
      <c r="CL6" s="39"/>
      <c r="CM6" s="39" t="s">
        <v>97</v>
      </c>
      <c r="CN6" s="39"/>
      <c r="CO6" s="39"/>
      <c r="CP6" s="38"/>
      <c r="CQ6" s="39"/>
      <c r="CR6" s="46"/>
      <c r="CS6" s="307"/>
      <c r="CT6" s="38"/>
      <c r="CU6" s="37"/>
      <c r="CV6" s="37"/>
      <c r="CW6" s="37"/>
      <c r="CX6" s="165"/>
      <c r="CY6" s="23"/>
      <c r="CZ6" s="23"/>
      <c r="DA6" s="23"/>
    </row>
    <row r="7" spans="1:105" s="24" customFormat="1" ht="17.25" customHeight="1">
      <c r="A7" s="307"/>
      <c r="B7" s="41"/>
      <c r="C7" s="41"/>
      <c r="D7" s="23"/>
      <c r="E7" s="50" t="s">
        <v>95</v>
      </c>
      <c r="F7" s="49"/>
      <c r="G7" s="41"/>
      <c r="H7" s="41"/>
      <c r="I7" s="41"/>
      <c r="J7" s="307"/>
      <c r="K7" s="39" t="s">
        <v>89</v>
      </c>
      <c r="L7" s="196"/>
      <c r="M7" s="196" t="s">
        <v>94</v>
      </c>
      <c r="N7" s="196" t="s">
        <v>93</v>
      </c>
      <c r="O7" s="48"/>
      <c r="P7" s="196"/>
      <c r="Q7" s="326"/>
      <c r="R7" s="48"/>
      <c r="S7" s="307"/>
      <c r="T7" s="39"/>
      <c r="U7" s="39"/>
      <c r="V7" s="39"/>
      <c r="W7" s="39"/>
      <c r="X7" s="41"/>
      <c r="Y7" s="307"/>
      <c r="Z7" s="41"/>
      <c r="AA7" s="45"/>
      <c r="AB7" s="328"/>
      <c r="AC7" s="41"/>
      <c r="AD7" s="41"/>
      <c r="AE7" s="41"/>
      <c r="AF7" s="41"/>
      <c r="AG7" s="41"/>
      <c r="AH7" s="41"/>
      <c r="AI7" s="41"/>
      <c r="AJ7" s="307"/>
      <c r="AK7" s="41"/>
      <c r="AL7" s="41"/>
      <c r="AM7" s="41"/>
      <c r="AN7" s="41"/>
      <c r="AO7" s="41"/>
      <c r="AP7" s="41"/>
      <c r="AQ7" s="41"/>
      <c r="AR7" s="307"/>
      <c r="AS7" s="78" t="s">
        <v>92</v>
      </c>
      <c r="AT7" s="78"/>
      <c r="AU7" s="78"/>
      <c r="AV7" s="78"/>
      <c r="AW7" s="41"/>
      <c r="AX7" s="42" t="s">
        <v>91</v>
      </c>
      <c r="AY7" s="41"/>
      <c r="AZ7" s="41"/>
      <c r="BA7" s="307"/>
      <c r="BB7" s="39"/>
      <c r="BC7" s="39"/>
      <c r="BD7" s="39"/>
      <c r="BE7" s="37"/>
      <c r="BF7" s="42" t="s">
        <v>89</v>
      </c>
      <c r="BG7" s="196"/>
      <c r="BH7" s="196" t="s">
        <v>89</v>
      </c>
      <c r="BI7" s="196" t="s">
        <v>90</v>
      </c>
      <c r="BJ7" s="40"/>
      <c r="BK7" s="307"/>
      <c r="BL7" s="196"/>
      <c r="BM7" s="324"/>
      <c r="BN7" s="40"/>
      <c r="BO7" s="40" t="s">
        <v>89</v>
      </c>
      <c r="BP7" s="196" t="s">
        <v>89</v>
      </c>
      <c r="BQ7" s="39" t="s">
        <v>89</v>
      </c>
      <c r="BR7" s="39" t="s">
        <v>89</v>
      </c>
      <c r="BS7" s="37"/>
      <c r="BT7" s="307"/>
      <c r="BU7" s="39" t="s">
        <v>330</v>
      </c>
      <c r="BV7" s="39"/>
      <c r="BW7" s="196"/>
      <c r="BX7" s="196" t="s">
        <v>89</v>
      </c>
      <c r="BY7" s="196" t="s">
        <v>90</v>
      </c>
      <c r="BZ7" s="37"/>
      <c r="CA7" s="307"/>
      <c r="CB7" s="196"/>
      <c r="CC7" s="326"/>
      <c r="CD7" s="40"/>
      <c r="CE7" s="40"/>
      <c r="CF7" s="196"/>
      <c r="CG7" s="39"/>
      <c r="CH7" s="39"/>
      <c r="CI7" s="37"/>
      <c r="CJ7" s="307"/>
      <c r="CK7" s="39"/>
      <c r="CL7" s="39"/>
      <c r="CM7" s="39"/>
      <c r="CN7" s="39"/>
      <c r="CO7" s="39"/>
      <c r="CP7" s="38"/>
      <c r="CQ7" s="39"/>
      <c r="CR7" s="39"/>
      <c r="CS7" s="307"/>
      <c r="CT7" s="38"/>
      <c r="CU7" s="37"/>
      <c r="CV7" s="37"/>
      <c r="CW7" s="37"/>
      <c r="CX7" s="165"/>
      <c r="CY7" s="23"/>
      <c r="CZ7" s="23"/>
      <c r="DA7" s="23"/>
    </row>
    <row r="8" spans="1:105" s="24" customFormat="1" ht="17.25" customHeight="1">
      <c r="A8" s="314"/>
      <c r="B8" s="36" t="s">
        <v>88</v>
      </c>
      <c r="C8" s="36" t="s">
        <v>88</v>
      </c>
      <c r="D8" s="36" t="s">
        <v>88</v>
      </c>
      <c r="E8" s="36" t="s">
        <v>88</v>
      </c>
      <c r="F8" s="36" t="s">
        <v>87</v>
      </c>
      <c r="G8" s="36" t="s">
        <v>87</v>
      </c>
      <c r="H8" s="36" t="s">
        <v>87</v>
      </c>
      <c r="I8" s="36" t="s">
        <v>87</v>
      </c>
      <c r="J8" s="314"/>
      <c r="K8" s="35" t="s">
        <v>85</v>
      </c>
      <c r="L8" s="35" t="s">
        <v>85</v>
      </c>
      <c r="M8" s="35" t="s">
        <v>85</v>
      </c>
      <c r="N8" s="35" t="s">
        <v>85</v>
      </c>
      <c r="O8" s="35" t="s">
        <v>85</v>
      </c>
      <c r="P8" s="35" t="s">
        <v>85</v>
      </c>
      <c r="Q8" s="35" t="s">
        <v>85</v>
      </c>
      <c r="R8" s="35" t="s">
        <v>85</v>
      </c>
      <c r="S8" s="314"/>
      <c r="T8" s="200" t="s">
        <v>85</v>
      </c>
      <c r="U8" s="200" t="s">
        <v>85</v>
      </c>
      <c r="V8" s="200" t="s">
        <v>85</v>
      </c>
      <c r="W8" s="200" t="s">
        <v>85</v>
      </c>
      <c r="X8" s="200" t="s">
        <v>85</v>
      </c>
      <c r="Y8" s="314"/>
      <c r="Z8" s="200" t="s">
        <v>85</v>
      </c>
      <c r="AA8" s="201" t="s">
        <v>85</v>
      </c>
      <c r="AB8" s="328"/>
      <c r="AC8" s="200" t="s">
        <v>85</v>
      </c>
      <c r="AD8" s="200" t="s">
        <v>85</v>
      </c>
      <c r="AE8" s="200" t="s">
        <v>85</v>
      </c>
      <c r="AF8" s="200" t="s">
        <v>85</v>
      </c>
      <c r="AG8" s="200" t="s">
        <v>85</v>
      </c>
      <c r="AH8" s="200" t="s">
        <v>85</v>
      </c>
      <c r="AI8" s="200" t="s">
        <v>85</v>
      </c>
      <c r="AJ8" s="314"/>
      <c r="AK8" s="35" t="s">
        <v>85</v>
      </c>
      <c r="AL8" s="35" t="s">
        <v>85</v>
      </c>
      <c r="AM8" s="35" t="s">
        <v>85</v>
      </c>
      <c r="AN8" s="35" t="s">
        <v>85</v>
      </c>
      <c r="AO8" s="35" t="s">
        <v>85</v>
      </c>
      <c r="AP8" s="35" t="s">
        <v>85</v>
      </c>
      <c r="AQ8" s="35" t="s">
        <v>85</v>
      </c>
      <c r="AR8" s="314"/>
      <c r="AS8" s="35" t="s">
        <v>85</v>
      </c>
      <c r="AT8" s="35" t="s">
        <v>85</v>
      </c>
      <c r="AU8" s="35" t="s">
        <v>85</v>
      </c>
      <c r="AV8" s="35" t="s">
        <v>85</v>
      </c>
      <c r="AW8" s="35" t="s">
        <v>85</v>
      </c>
      <c r="AX8" s="35" t="s">
        <v>85</v>
      </c>
      <c r="AY8" s="35" t="s">
        <v>85</v>
      </c>
      <c r="AZ8" s="35" t="s">
        <v>85</v>
      </c>
      <c r="BA8" s="314"/>
      <c r="BB8" s="35" t="s">
        <v>85</v>
      </c>
      <c r="BC8" s="35" t="s">
        <v>85</v>
      </c>
      <c r="BD8" s="35" t="s">
        <v>85</v>
      </c>
      <c r="BE8" s="35" t="s">
        <v>85</v>
      </c>
      <c r="BF8" s="35" t="s">
        <v>85</v>
      </c>
      <c r="BG8" s="35" t="s">
        <v>85</v>
      </c>
      <c r="BH8" s="35" t="s">
        <v>85</v>
      </c>
      <c r="BI8" s="35" t="s">
        <v>85</v>
      </c>
      <c r="BJ8" s="35" t="s">
        <v>85</v>
      </c>
      <c r="BK8" s="314"/>
      <c r="BL8" s="35" t="s">
        <v>85</v>
      </c>
      <c r="BM8" s="35" t="s">
        <v>85</v>
      </c>
      <c r="BN8" s="35" t="s">
        <v>85</v>
      </c>
      <c r="BO8" s="35" t="s">
        <v>85</v>
      </c>
      <c r="BP8" s="35" t="s">
        <v>85</v>
      </c>
      <c r="BQ8" s="35" t="s">
        <v>85</v>
      </c>
      <c r="BR8" s="35" t="s">
        <v>85</v>
      </c>
      <c r="BS8" s="35" t="s">
        <v>85</v>
      </c>
      <c r="BT8" s="314"/>
      <c r="BU8" s="35" t="s">
        <v>85</v>
      </c>
      <c r="BV8" s="35" t="s">
        <v>85</v>
      </c>
      <c r="BW8" s="35" t="s">
        <v>85</v>
      </c>
      <c r="BX8" s="35" t="s">
        <v>85</v>
      </c>
      <c r="BY8" s="35" t="s">
        <v>85</v>
      </c>
      <c r="BZ8" s="35" t="s">
        <v>85</v>
      </c>
      <c r="CA8" s="314"/>
      <c r="CB8" s="35" t="s">
        <v>85</v>
      </c>
      <c r="CC8" s="35" t="s">
        <v>85</v>
      </c>
      <c r="CD8" s="35" t="s">
        <v>85</v>
      </c>
      <c r="CE8" s="35" t="s">
        <v>85</v>
      </c>
      <c r="CF8" s="35" t="s">
        <v>85</v>
      </c>
      <c r="CG8" s="35" t="s">
        <v>85</v>
      </c>
      <c r="CH8" s="35" t="s">
        <v>85</v>
      </c>
      <c r="CI8" s="35" t="s">
        <v>85</v>
      </c>
      <c r="CJ8" s="314"/>
      <c r="CK8" s="35" t="s">
        <v>85</v>
      </c>
      <c r="CL8" s="35" t="s">
        <v>85</v>
      </c>
      <c r="CM8" s="35" t="s">
        <v>85</v>
      </c>
      <c r="CN8" s="35" t="s">
        <v>85</v>
      </c>
      <c r="CO8" s="35" t="s">
        <v>85</v>
      </c>
      <c r="CP8" s="35" t="s">
        <v>85</v>
      </c>
      <c r="CQ8" s="35" t="s">
        <v>85</v>
      </c>
      <c r="CR8" s="35" t="s">
        <v>85</v>
      </c>
      <c r="CS8" s="314"/>
      <c r="CT8" s="35" t="s">
        <v>85</v>
      </c>
      <c r="CU8" s="35" t="s">
        <v>85</v>
      </c>
      <c r="CV8" s="35" t="s">
        <v>85</v>
      </c>
      <c r="CW8" s="35" t="s">
        <v>85</v>
      </c>
      <c r="CX8" s="164" t="s">
        <v>325</v>
      </c>
      <c r="CY8" s="23"/>
      <c r="CZ8" s="23"/>
      <c r="DA8" s="23"/>
    </row>
    <row r="9" spans="1:105" s="24" customFormat="1" ht="33.75" customHeight="1">
      <c r="A9" s="193" t="s">
        <v>61</v>
      </c>
      <c r="B9" s="77">
        <v>1048</v>
      </c>
      <c r="C9" s="77">
        <v>2100</v>
      </c>
      <c r="D9" s="73">
        <f t="shared" ref="D9:D17" si="0">SUM(B9:C9)</f>
        <v>3148</v>
      </c>
      <c r="E9" s="77">
        <v>5</v>
      </c>
      <c r="F9" s="77">
        <v>2409891</v>
      </c>
      <c r="G9" s="77">
        <v>0</v>
      </c>
      <c r="H9" s="77">
        <v>0</v>
      </c>
      <c r="I9" s="73">
        <f t="shared" ref="I9:I17" si="1">SUM(F9:H9)</f>
        <v>2409891</v>
      </c>
      <c r="J9" s="193" t="s">
        <v>61</v>
      </c>
      <c r="K9" s="34"/>
      <c r="L9" s="33">
        <v>839818</v>
      </c>
      <c r="M9" s="33">
        <v>110370</v>
      </c>
      <c r="N9" s="33">
        <v>0</v>
      </c>
      <c r="O9" s="13">
        <f t="shared" ref="O9:O17" si="2">SUM(L9:N9)</f>
        <v>950188</v>
      </c>
      <c r="P9" s="33">
        <v>7846</v>
      </c>
      <c r="Q9" s="33">
        <v>0</v>
      </c>
      <c r="R9" s="13">
        <f t="shared" ref="R9:R17" si="3">SUM(P9:Q9)</f>
        <v>7846</v>
      </c>
      <c r="S9" s="193" t="s">
        <v>61</v>
      </c>
      <c r="T9" s="76">
        <v>41637</v>
      </c>
      <c r="U9" s="76">
        <v>46805</v>
      </c>
      <c r="V9" s="76">
        <v>1688</v>
      </c>
      <c r="W9" s="76">
        <v>16675</v>
      </c>
      <c r="X9" s="71">
        <f t="shared" ref="X9:X17" si="4">SUM(I9,K9,O9,R9,T9:U9,V9:W9)</f>
        <v>3474730</v>
      </c>
      <c r="Y9" s="193" t="s">
        <v>61</v>
      </c>
      <c r="Z9" s="75">
        <v>2458</v>
      </c>
      <c r="AA9" s="75">
        <v>81897</v>
      </c>
      <c r="AB9" s="75">
        <v>20</v>
      </c>
      <c r="AC9" s="75">
        <v>461564</v>
      </c>
      <c r="AD9" s="75">
        <v>16657</v>
      </c>
      <c r="AE9" s="75">
        <v>75370</v>
      </c>
      <c r="AF9" s="75">
        <v>4420</v>
      </c>
      <c r="AG9" s="75">
        <v>23660</v>
      </c>
      <c r="AH9" s="75">
        <v>22200</v>
      </c>
      <c r="AI9" s="69">
        <f t="shared" ref="AI9:AI17" si="5">SUM(AG9:AH9)</f>
        <v>45860</v>
      </c>
      <c r="AJ9" s="193" t="s">
        <v>61</v>
      </c>
      <c r="AK9" s="33">
        <v>6500</v>
      </c>
      <c r="AL9" s="33">
        <v>11400</v>
      </c>
      <c r="AM9" s="33">
        <v>520</v>
      </c>
      <c r="AN9" s="33">
        <v>39820</v>
      </c>
      <c r="AO9" s="33">
        <v>65620</v>
      </c>
      <c r="AP9" s="13">
        <f t="shared" ref="AP9:AP16" si="6">SUM(AN9:AO9)</f>
        <v>105440</v>
      </c>
      <c r="AQ9" s="33">
        <v>39470</v>
      </c>
      <c r="AR9" s="193" t="s">
        <v>61</v>
      </c>
      <c r="AS9" s="33">
        <v>49500</v>
      </c>
      <c r="AT9" s="33">
        <v>24750</v>
      </c>
      <c r="AU9" s="33">
        <v>9120</v>
      </c>
      <c r="AV9" s="33">
        <v>50400</v>
      </c>
      <c r="AW9" s="13">
        <f t="shared" ref="AW9:AW17" si="7">SUM(AS9:AV9)</f>
        <v>133770</v>
      </c>
      <c r="AX9" s="33">
        <v>8510</v>
      </c>
      <c r="AY9" s="33">
        <v>1351920</v>
      </c>
      <c r="AZ9" s="13">
        <f t="shared" ref="AZ9:AZ18" si="8">SUM(Z9:AA9,AC9:AF9,AI9,AK9:AM9,AP9:AQ9,AW9,AX9,AY9)</f>
        <v>2345756</v>
      </c>
      <c r="BA9" s="193" t="s">
        <v>61</v>
      </c>
      <c r="BB9" s="33">
        <v>153607</v>
      </c>
      <c r="BC9" s="33">
        <v>0</v>
      </c>
      <c r="BD9" s="33">
        <v>0</v>
      </c>
      <c r="BE9" s="13">
        <f t="shared" ref="BE9:BE17" si="9">SUM(BB9:BD9)</f>
        <v>153607</v>
      </c>
      <c r="BF9" s="34"/>
      <c r="BG9" s="33">
        <v>773379</v>
      </c>
      <c r="BH9" s="33">
        <v>107719</v>
      </c>
      <c r="BI9" s="33">
        <v>0</v>
      </c>
      <c r="BJ9" s="13">
        <f t="shared" ref="BJ9:BJ17" si="10">SUM(BG9:BI9)</f>
        <v>881098</v>
      </c>
      <c r="BK9" s="193" t="s">
        <v>61</v>
      </c>
      <c r="BL9" s="33">
        <v>5987</v>
      </c>
      <c r="BM9" s="33">
        <v>0</v>
      </c>
      <c r="BN9" s="13">
        <f t="shared" ref="BN9:BN17" si="11">SUM(BL9:BM9)</f>
        <v>5987</v>
      </c>
      <c r="BO9" s="33">
        <v>36883</v>
      </c>
      <c r="BP9" s="33">
        <v>36642</v>
      </c>
      <c r="BQ9" s="33">
        <v>902</v>
      </c>
      <c r="BR9" s="33">
        <v>13855</v>
      </c>
      <c r="BS9" s="13">
        <f t="shared" ref="BS9:BS17" si="12">SUM(BE9,BF9,BJ9,BN9,BO9:BP9,BQ9,BR9)</f>
        <v>1128974</v>
      </c>
      <c r="BT9" s="193" t="s">
        <v>61</v>
      </c>
      <c r="BU9" s="33">
        <v>9091</v>
      </c>
      <c r="BV9" s="34"/>
      <c r="BW9" s="33">
        <v>23194</v>
      </c>
      <c r="BX9" s="33">
        <v>2652</v>
      </c>
      <c r="BY9" s="33">
        <v>0</v>
      </c>
      <c r="BZ9" s="13">
        <f t="shared" ref="BZ9:BZ17" si="13">SUM(BW9:BY9)</f>
        <v>25846</v>
      </c>
      <c r="CA9" s="193" t="s">
        <v>61</v>
      </c>
      <c r="CB9" s="33">
        <v>323</v>
      </c>
      <c r="CC9" s="33">
        <v>0</v>
      </c>
      <c r="CD9" s="13">
        <f t="shared" ref="CD9:CD17" si="14">SUM(CB9:CC9)</f>
        <v>323</v>
      </c>
      <c r="CE9" s="33">
        <v>1106</v>
      </c>
      <c r="CF9" s="33">
        <v>1099</v>
      </c>
      <c r="CG9" s="33">
        <v>27</v>
      </c>
      <c r="CH9" s="33">
        <v>416</v>
      </c>
      <c r="CI9" s="13">
        <f t="shared" ref="CI9:CI18" si="15">SUM(BU9,BV9,BZ9,CE9,CD9,CF9,CG9,CH9)</f>
        <v>37908</v>
      </c>
      <c r="CJ9" s="193" t="s">
        <v>61</v>
      </c>
      <c r="CK9" s="33">
        <v>3694</v>
      </c>
      <c r="CL9" s="33">
        <v>20</v>
      </c>
      <c r="CM9" s="33">
        <v>16</v>
      </c>
      <c r="CN9" s="33">
        <v>179</v>
      </c>
      <c r="CO9" s="33">
        <v>0</v>
      </c>
      <c r="CP9" s="33">
        <v>3</v>
      </c>
      <c r="CQ9" s="33">
        <v>101</v>
      </c>
      <c r="CR9" s="33">
        <v>12</v>
      </c>
      <c r="CS9" s="193" t="s">
        <v>61</v>
      </c>
      <c r="CT9" s="33">
        <v>0</v>
      </c>
      <c r="CU9" s="33">
        <v>31303</v>
      </c>
      <c r="CV9" s="33">
        <v>2580</v>
      </c>
      <c r="CW9" s="13">
        <f t="shared" ref="CW9:CW17" si="16">SUM(CU9:CV9)</f>
        <v>33883</v>
      </c>
      <c r="CX9" s="173">
        <f t="shared" ref="CX9:CX18" si="17">BU9/BE9*100</f>
        <v>5.9183500751918858</v>
      </c>
      <c r="CY9" s="23"/>
      <c r="CZ9" s="23"/>
      <c r="DA9" s="23"/>
    </row>
    <row r="10" spans="1:105" s="24" customFormat="1" ht="33.75" customHeight="1">
      <c r="A10" s="193" t="s">
        <v>299</v>
      </c>
      <c r="B10" s="77">
        <v>27294</v>
      </c>
      <c r="C10" s="77">
        <v>1516</v>
      </c>
      <c r="D10" s="73">
        <f t="shared" si="0"/>
        <v>28810</v>
      </c>
      <c r="E10" s="77">
        <v>58</v>
      </c>
      <c r="F10" s="77">
        <v>42023283</v>
      </c>
      <c r="G10" s="77">
        <v>0</v>
      </c>
      <c r="H10" s="77">
        <v>0</v>
      </c>
      <c r="I10" s="73">
        <f t="shared" si="1"/>
        <v>42023283</v>
      </c>
      <c r="J10" s="193" t="s">
        <v>299</v>
      </c>
      <c r="K10" s="34"/>
      <c r="L10" s="33">
        <v>469530</v>
      </c>
      <c r="M10" s="33">
        <v>53120</v>
      </c>
      <c r="N10" s="33">
        <v>0</v>
      </c>
      <c r="O10" s="13">
        <f t="shared" si="2"/>
        <v>522650</v>
      </c>
      <c r="P10" s="33">
        <v>338</v>
      </c>
      <c r="Q10" s="33">
        <v>0</v>
      </c>
      <c r="R10" s="13">
        <f t="shared" si="3"/>
        <v>338</v>
      </c>
      <c r="S10" s="193" t="s">
        <v>299</v>
      </c>
      <c r="T10" s="76">
        <v>25558</v>
      </c>
      <c r="U10" s="76">
        <v>38170</v>
      </c>
      <c r="V10" s="76">
        <v>11921</v>
      </c>
      <c r="W10" s="76">
        <v>7935</v>
      </c>
      <c r="X10" s="71">
        <f t="shared" si="4"/>
        <v>42629855</v>
      </c>
      <c r="Y10" s="193" t="s">
        <v>299</v>
      </c>
      <c r="Z10" s="75">
        <v>3081</v>
      </c>
      <c r="AA10" s="75">
        <v>469749</v>
      </c>
      <c r="AB10" s="75">
        <v>235</v>
      </c>
      <c r="AC10" s="75">
        <v>8045800</v>
      </c>
      <c r="AD10" s="75">
        <v>179490</v>
      </c>
      <c r="AE10" s="75">
        <v>873118</v>
      </c>
      <c r="AF10" s="75">
        <v>40800</v>
      </c>
      <c r="AG10" s="75">
        <v>205400</v>
      </c>
      <c r="AH10" s="75">
        <v>168300</v>
      </c>
      <c r="AI10" s="69">
        <f t="shared" si="5"/>
        <v>373700</v>
      </c>
      <c r="AJ10" s="193" t="s">
        <v>299</v>
      </c>
      <c r="AK10" s="33">
        <v>120380</v>
      </c>
      <c r="AL10" s="33">
        <v>157800</v>
      </c>
      <c r="AM10" s="34"/>
      <c r="AN10" s="33">
        <v>604890</v>
      </c>
      <c r="AO10" s="33">
        <v>879460</v>
      </c>
      <c r="AP10" s="13">
        <f t="shared" si="6"/>
        <v>1484350</v>
      </c>
      <c r="AQ10" s="33">
        <v>338150</v>
      </c>
      <c r="AR10" s="193" t="s">
        <v>299</v>
      </c>
      <c r="AS10" s="33">
        <v>578490</v>
      </c>
      <c r="AT10" s="33">
        <v>273150</v>
      </c>
      <c r="AU10" s="33">
        <v>114760</v>
      </c>
      <c r="AV10" s="33">
        <v>574200</v>
      </c>
      <c r="AW10" s="13">
        <f t="shared" si="7"/>
        <v>1540600</v>
      </c>
      <c r="AX10" s="33">
        <v>65780</v>
      </c>
      <c r="AY10" s="33">
        <v>12385720</v>
      </c>
      <c r="AZ10" s="13">
        <f t="shared" si="8"/>
        <v>26078518</v>
      </c>
      <c r="BA10" s="193" t="s">
        <v>299</v>
      </c>
      <c r="BB10" s="33">
        <v>15944844</v>
      </c>
      <c r="BC10" s="33">
        <v>0</v>
      </c>
      <c r="BD10" s="33">
        <v>0</v>
      </c>
      <c r="BE10" s="13">
        <f t="shared" si="9"/>
        <v>15944844</v>
      </c>
      <c r="BF10" s="34"/>
      <c r="BG10" s="33">
        <v>469502</v>
      </c>
      <c r="BH10" s="33">
        <v>53118</v>
      </c>
      <c r="BI10" s="33">
        <v>0</v>
      </c>
      <c r="BJ10" s="13">
        <f t="shared" si="10"/>
        <v>522620</v>
      </c>
      <c r="BK10" s="193" t="s">
        <v>299</v>
      </c>
      <c r="BL10" s="33">
        <v>338</v>
      </c>
      <c r="BM10" s="33">
        <v>0</v>
      </c>
      <c r="BN10" s="13">
        <f t="shared" si="11"/>
        <v>338</v>
      </c>
      <c r="BO10" s="33">
        <v>25555</v>
      </c>
      <c r="BP10" s="33">
        <v>38147</v>
      </c>
      <c r="BQ10" s="33">
        <v>11900</v>
      </c>
      <c r="BR10" s="33">
        <v>7933</v>
      </c>
      <c r="BS10" s="13">
        <f t="shared" si="12"/>
        <v>16551337</v>
      </c>
      <c r="BT10" s="193" t="s">
        <v>299</v>
      </c>
      <c r="BU10" s="33">
        <v>955526</v>
      </c>
      <c r="BV10" s="34"/>
      <c r="BW10" s="33">
        <v>14076</v>
      </c>
      <c r="BX10" s="33">
        <v>1275</v>
      </c>
      <c r="BY10" s="33">
        <v>0</v>
      </c>
      <c r="BZ10" s="13">
        <f t="shared" si="13"/>
        <v>15351</v>
      </c>
      <c r="CA10" s="193" t="s">
        <v>299</v>
      </c>
      <c r="CB10" s="33">
        <v>18</v>
      </c>
      <c r="CC10" s="33">
        <v>0</v>
      </c>
      <c r="CD10" s="13">
        <f t="shared" si="14"/>
        <v>18</v>
      </c>
      <c r="CE10" s="33">
        <v>767</v>
      </c>
      <c r="CF10" s="33">
        <v>1144</v>
      </c>
      <c r="CG10" s="33">
        <v>357</v>
      </c>
      <c r="CH10" s="33">
        <v>238</v>
      </c>
      <c r="CI10" s="13">
        <f t="shared" si="15"/>
        <v>973401</v>
      </c>
      <c r="CJ10" s="193" t="s">
        <v>299</v>
      </c>
      <c r="CK10" s="33">
        <v>67320</v>
      </c>
      <c r="CL10" s="33">
        <v>778</v>
      </c>
      <c r="CM10" s="33">
        <v>12603</v>
      </c>
      <c r="CN10" s="33">
        <v>5110</v>
      </c>
      <c r="CO10" s="33">
        <v>2</v>
      </c>
      <c r="CP10" s="33">
        <v>480</v>
      </c>
      <c r="CQ10" s="33">
        <v>1211</v>
      </c>
      <c r="CR10" s="33">
        <v>978</v>
      </c>
      <c r="CS10" s="193" t="s">
        <v>299</v>
      </c>
      <c r="CT10" s="33">
        <v>0</v>
      </c>
      <c r="CU10" s="33">
        <v>868436</v>
      </c>
      <c r="CV10" s="33">
        <v>16483</v>
      </c>
      <c r="CW10" s="13">
        <f t="shared" si="16"/>
        <v>884919</v>
      </c>
      <c r="CX10" s="173">
        <f t="shared" si="17"/>
        <v>5.9926958206677972</v>
      </c>
      <c r="CY10" s="23"/>
      <c r="CZ10" s="23"/>
      <c r="DA10" s="23"/>
    </row>
    <row r="11" spans="1:105" s="24" customFormat="1" ht="33.75" customHeight="1">
      <c r="A11" s="193" t="s">
        <v>300</v>
      </c>
      <c r="B11" s="77">
        <v>24065</v>
      </c>
      <c r="C11" s="77">
        <v>1845</v>
      </c>
      <c r="D11" s="73">
        <f t="shared" si="0"/>
        <v>25910</v>
      </c>
      <c r="E11" s="77">
        <v>2</v>
      </c>
      <c r="F11" s="77">
        <v>67286831</v>
      </c>
      <c r="G11" s="77">
        <v>0</v>
      </c>
      <c r="H11" s="77">
        <v>0</v>
      </c>
      <c r="I11" s="73">
        <f t="shared" si="1"/>
        <v>67286831</v>
      </c>
      <c r="J11" s="193" t="s">
        <v>300</v>
      </c>
      <c r="K11" s="34"/>
      <c r="L11" s="33">
        <v>347106</v>
      </c>
      <c r="M11" s="33">
        <v>3696</v>
      </c>
      <c r="N11" s="33">
        <v>0</v>
      </c>
      <c r="O11" s="13">
        <f t="shared" si="2"/>
        <v>350802</v>
      </c>
      <c r="P11" s="33">
        <v>0</v>
      </c>
      <c r="Q11" s="33">
        <v>0</v>
      </c>
      <c r="R11" s="13">
        <f t="shared" si="3"/>
        <v>0</v>
      </c>
      <c r="S11" s="193" t="s">
        <v>300</v>
      </c>
      <c r="T11" s="76">
        <v>51988</v>
      </c>
      <c r="U11" s="76">
        <v>50994</v>
      </c>
      <c r="V11" s="76">
        <v>9562</v>
      </c>
      <c r="W11" s="76">
        <v>6025</v>
      </c>
      <c r="X11" s="71">
        <f t="shared" si="4"/>
        <v>67756202</v>
      </c>
      <c r="Y11" s="193" t="s">
        <v>300</v>
      </c>
      <c r="Z11" s="75">
        <v>2363</v>
      </c>
      <c r="AA11" s="75">
        <v>317810</v>
      </c>
      <c r="AB11" s="75">
        <v>230</v>
      </c>
      <c r="AC11" s="75">
        <v>13339061</v>
      </c>
      <c r="AD11" s="75">
        <v>270816</v>
      </c>
      <c r="AE11" s="75">
        <v>1055980</v>
      </c>
      <c r="AF11" s="75">
        <v>41890</v>
      </c>
      <c r="AG11" s="75">
        <v>114400</v>
      </c>
      <c r="AH11" s="75">
        <v>87900</v>
      </c>
      <c r="AI11" s="69">
        <f t="shared" si="5"/>
        <v>202300</v>
      </c>
      <c r="AJ11" s="193" t="s">
        <v>300</v>
      </c>
      <c r="AK11" s="33">
        <v>49660</v>
      </c>
      <c r="AL11" s="33">
        <v>99000</v>
      </c>
      <c r="AM11" s="34"/>
      <c r="AN11" s="33">
        <v>812130</v>
      </c>
      <c r="AO11" s="33">
        <v>202540</v>
      </c>
      <c r="AP11" s="13">
        <f t="shared" si="6"/>
        <v>1014670</v>
      </c>
      <c r="AQ11" s="33">
        <v>383470</v>
      </c>
      <c r="AR11" s="193" t="s">
        <v>300</v>
      </c>
      <c r="AS11" s="33">
        <v>573210</v>
      </c>
      <c r="AT11" s="33">
        <v>437400</v>
      </c>
      <c r="AU11" s="33">
        <v>85880</v>
      </c>
      <c r="AV11" s="33">
        <v>531450</v>
      </c>
      <c r="AW11" s="13">
        <f t="shared" si="7"/>
        <v>1627940</v>
      </c>
      <c r="AX11" s="33">
        <v>35420</v>
      </c>
      <c r="AY11" s="33">
        <v>11136140</v>
      </c>
      <c r="AZ11" s="13">
        <f t="shared" si="8"/>
        <v>29576520</v>
      </c>
      <c r="BA11" s="193" t="s">
        <v>300</v>
      </c>
      <c r="BB11" s="33">
        <v>37710382</v>
      </c>
      <c r="BC11" s="33">
        <v>0</v>
      </c>
      <c r="BD11" s="33">
        <v>0</v>
      </c>
      <c r="BE11" s="13">
        <f t="shared" si="9"/>
        <v>37710382</v>
      </c>
      <c r="BF11" s="34"/>
      <c r="BG11" s="33">
        <v>347088</v>
      </c>
      <c r="BH11" s="33">
        <v>3695</v>
      </c>
      <c r="BI11" s="33">
        <v>0</v>
      </c>
      <c r="BJ11" s="13">
        <f t="shared" si="10"/>
        <v>350783</v>
      </c>
      <c r="BK11" s="193" t="s">
        <v>300</v>
      </c>
      <c r="BL11" s="33">
        <v>0</v>
      </c>
      <c r="BM11" s="33">
        <v>0</v>
      </c>
      <c r="BN11" s="13">
        <f t="shared" si="11"/>
        <v>0</v>
      </c>
      <c r="BO11" s="33">
        <v>51985</v>
      </c>
      <c r="BP11" s="33">
        <v>50970</v>
      </c>
      <c r="BQ11" s="33">
        <v>9539</v>
      </c>
      <c r="BR11" s="33">
        <v>6023</v>
      </c>
      <c r="BS11" s="13">
        <f t="shared" si="12"/>
        <v>38179682</v>
      </c>
      <c r="BT11" s="193" t="s">
        <v>300</v>
      </c>
      <c r="BU11" s="33">
        <v>2261546</v>
      </c>
      <c r="BV11" s="34"/>
      <c r="BW11" s="33">
        <v>10405</v>
      </c>
      <c r="BX11" s="33">
        <v>89</v>
      </c>
      <c r="BY11" s="33">
        <v>0</v>
      </c>
      <c r="BZ11" s="13">
        <f t="shared" si="13"/>
        <v>10494</v>
      </c>
      <c r="CA11" s="193" t="s">
        <v>300</v>
      </c>
      <c r="CB11" s="33">
        <v>0</v>
      </c>
      <c r="CC11" s="33">
        <v>0</v>
      </c>
      <c r="CD11" s="13">
        <f t="shared" si="14"/>
        <v>0</v>
      </c>
      <c r="CE11" s="33">
        <v>1560</v>
      </c>
      <c r="CF11" s="33">
        <v>1529</v>
      </c>
      <c r="CG11" s="33">
        <v>286</v>
      </c>
      <c r="CH11" s="33">
        <v>181</v>
      </c>
      <c r="CI11" s="13">
        <f t="shared" si="15"/>
        <v>2275596</v>
      </c>
      <c r="CJ11" s="193" t="s">
        <v>300</v>
      </c>
      <c r="CK11" s="33">
        <v>59463</v>
      </c>
      <c r="CL11" s="33">
        <v>1010</v>
      </c>
      <c r="CM11" s="33">
        <v>72909</v>
      </c>
      <c r="CN11" s="33">
        <v>29665</v>
      </c>
      <c r="CO11" s="33">
        <v>22</v>
      </c>
      <c r="CP11" s="33">
        <v>78</v>
      </c>
      <c r="CQ11" s="33">
        <v>1610</v>
      </c>
      <c r="CR11" s="33">
        <v>1425</v>
      </c>
      <c r="CS11" s="193" t="s">
        <v>300</v>
      </c>
      <c r="CT11" s="33">
        <v>0</v>
      </c>
      <c r="CU11" s="33">
        <v>2020556</v>
      </c>
      <c r="CV11" s="33">
        <v>88858</v>
      </c>
      <c r="CW11" s="13">
        <f t="shared" si="16"/>
        <v>2109414</v>
      </c>
      <c r="CX11" s="173">
        <f t="shared" si="17"/>
        <v>5.9971442347096877</v>
      </c>
      <c r="CY11" s="23"/>
      <c r="CZ11" s="23"/>
      <c r="DA11" s="23"/>
    </row>
    <row r="12" spans="1:105" s="24" customFormat="1" ht="33.75" customHeight="1">
      <c r="A12" s="193" t="s">
        <v>301</v>
      </c>
      <c r="B12" s="77">
        <v>12099</v>
      </c>
      <c r="C12" s="77">
        <v>1352</v>
      </c>
      <c r="D12" s="73">
        <f t="shared" si="0"/>
        <v>13451</v>
      </c>
      <c r="E12" s="77">
        <v>0</v>
      </c>
      <c r="F12" s="77">
        <v>51910155</v>
      </c>
      <c r="G12" s="77">
        <v>0</v>
      </c>
      <c r="H12" s="77">
        <v>0</v>
      </c>
      <c r="I12" s="73">
        <f t="shared" si="1"/>
        <v>51910155</v>
      </c>
      <c r="J12" s="193" t="s">
        <v>301</v>
      </c>
      <c r="K12" s="34"/>
      <c r="L12" s="33">
        <v>190420</v>
      </c>
      <c r="M12" s="33">
        <v>0</v>
      </c>
      <c r="N12" s="33">
        <v>0</v>
      </c>
      <c r="O12" s="13">
        <f t="shared" si="2"/>
        <v>190420</v>
      </c>
      <c r="P12" s="33">
        <v>0</v>
      </c>
      <c r="Q12" s="33">
        <v>0</v>
      </c>
      <c r="R12" s="13">
        <f t="shared" si="3"/>
        <v>0</v>
      </c>
      <c r="S12" s="193" t="s">
        <v>301</v>
      </c>
      <c r="T12" s="76">
        <v>625673</v>
      </c>
      <c r="U12" s="76">
        <v>52342</v>
      </c>
      <c r="V12" s="76">
        <v>13004</v>
      </c>
      <c r="W12" s="76">
        <v>19111</v>
      </c>
      <c r="X12" s="71">
        <f t="shared" si="4"/>
        <v>52810705</v>
      </c>
      <c r="Y12" s="193" t="s">
        <v>301</v>
      </c>
      <c r="Z12" s="75">
        <v>0</v>
      </c>
      <c r="AA12" s="75">
        <v>194414</v>
      </c>
      <c r="AB12" s="75">
        <v>137</v>
      </c>
      <c r="AC12" s="75">
        <v>9978826</v>
      </c>
      <c r="AD12" s="75">
        <v>221261</v>
      </c>
      <c r="AE12" s="75">
        <v>652570</v>
      </c>
      <c r="AF12" s="75">
        <v>31326</v>
      </c>
      <c r="AG12" s="75">
        <v>52520</v>
      </c>
      <c r="AH12" s="75">
        <v>53700</v>
      </c>
      <c r="AI12" s="69">
        <f t="shared" si="5"/>
        <v>106220</v>
      </c>
      <c r="AJ12" s="193" t="s">
        <v>301</v>
      </c>
      <c r="AK12" s="33">
        <v>21320</v>
      </c>
      <c r="AL12" s="33">
        <v>39000</v>
      </c>
      <c r="AM12" s="34"/>
      <c r="AN12" s="33">
        <v>629640</v>
      </c>
      <c r="AO12" s="33">
        <v>59030</v>
      </c>
      <c r="AP12" s="13">
        <f t="shared" si="6"/>
        <v>688670</v>
      </c>
      <c r="AQ12" s="33">
        <v>293120</v>
      </c>
      <c r="AR12" s="193" t="s">
        <v>301</v>
      </c>
      <c r="AS12" s="33">
        <v>411840</v>
      </c>
      <c r="AT12" s="33">
        <v>391050</v>
      </c>
      <c r="AU12" s="33">
        <v>58900</v>
      </c>
      <c r="AV12" s="33">
        <v>298350</v>
      </c>
      <c r="AW12" s="13">
        <f t="shared" si="7"/>
        <v>1160140</v>
      </c>
      <c r="AX12" s="33">
        <v>23230</v>
      </c>
      <c r="AY12" s="33">
        <v>5782210</v>
      </c>
      <c r="AZ12" s="13">
        <f t="shared" si="8"/>
        <v>19192307</v>
      </c>
      <c r="BA12" s="193" t="s">
        <v>301</v>
      </c>
      <c r="BB12" s="33">
        <v>32717907</v>
      </c>
      <c r="BC12" s="33">
        <v>0</v>
      </c>
      <c r="BD12" s="33">
        <v>0</v>
      </c>
      <c r="BE12" s="13">
        <f t="shared" si="9"/>
        <v>32717907</v>
      </c>
      <c r="BF12" s="34"/>
      <c r="BG12" s="33">
        <v>190409</v>
      </c>
      <c r="BH12" s="33">
        <v>0</v>
      </c>
      <c r="BI12" s="33">
        <v>0</v>
      </c>
      <c r="BJ12" s="13">
        <f t="shared" si="10"/>
        <v>190409</v>
      </c>
      <c r="BK12" s="193" t="s">
        <v>301</v>
      </c>
      <c r="BL12" s="33">
        <v>0</v>
      </c>
      <c r="BM12" s="33">
        <v>0</v>
      </c>
      <c r="BN12" s="13">
        <f t="shared" si="11"/>
        <v>0</v>
      </c>
      <c r="BO12" s="33">
        <v>625670</v>
      </c>
      <c r="BP12" s="33">
        <v>52319</v>
      </c>
      <c r="BQ12" s="33">
        <v>12989</v>
      </c>
      <c r="BR12" s="33">
        <v>19104</v>
      </c>
      <c r="BS12" s="13">
        <f t="shared" si="12"/>
        <v>33618398</v>
      </c>
      <c r="BT12" s="193" t="s">
        <v>301</v>
      </c>
      <c r="BU12" s="33">
        <v>1962516</v>
      </c>
      <c r="BV12" s="34"/>
      <c r="BW12" s="33">
        <v>5707</v>
      </c>
      <c r="BX12" s="33">
        <v>0</v>
      </c>
      <c r="BY12" s="33">
        <v>0</v>
      </c>
      <c r="BZ12" s="13">
        <f t="shared" si="13"/>
        <v>5707</v>
      </c>
      <c r="CA12" s="193" t="s">
        <v>301</v>
      </c>
      <c r="CB12" s="33">
        <v>0</v>
      </c>
      <c r="CC12" s="33">
        <v>0</v>
      </c>
      <c r="CD12" s="13">
        <f t="shared" si="14"/>
        <v>0</v>
      </c>
      <c r="CE12" s="33">
        <v>18770</v>
      </c>
      <c r="CF12" s="33">
        <v>1570</v>
      </c>
      <c r="CG12" s="33">
        <v>390</v>
      </c>
      <c r="CH12" s="33">
        <v>573</v>
      </c>
      <c r="CI12" s="13">
        <f t="shared" si="15"/>
        <v>1989526</v>
      </c>
      <c r="CJ12" s="193" t="s">
        <v>301</v>
      </c>
      <c r="CK12" s="33">
        <v>21699</v>
      </c>
      <c r="CL12" s="33">
        <v>1186</v>
      </c>
      <c r="CM12" s="33">
        <v>58388</v>
      </c>
      <c r="CN12" s="33">
        <v>38141</v>
      </c>
      <c r="CO12" s="33">
        <v>20</v>
      </c>
      <c r="CP12" s="33">
        <v>0</v>
      </c>
      <c r="CQ12" s="33">
        <v>1816</v>
      </c>
      <c r="CR12" s="33">
        <v>1760</v>
      </c>
      <c r="CS12" s="193" t="s">
        <v>301</v>
      </c>
      <c r="CT12" s="33">
        <v>0</v>
      </c>
      <c r="CU12" s="33">
        <v>1737203</v>
      </c>
      <c r="CV12" s="33">
        <v>129313</v>
      </c>
      <c r="CW12" s="13">
        <f t="shared" si="16"/>
        <v>1866516</v>
      </c>
      <c r="CX12" s="173">
        <f t="shared" si="17"/>
        <v>5.9982932282312555</v>
      </c>
      <c r="CY12" s="23"/>
      <c r="CZ12" s="23"/>
      <c r="DA12" s="23"/>
    </row>
    <row r="13" spans="1:105" s="24" customFormat="1" ht="33.75" customHeight="1">
      <c r="A13" s="193" t="s">
        <v>302</v>
      </c>
      <c r="B13" s="77">
        <v>5596</v>
      </c>
      <c r="C13" s="77">
        <v>241</v>
      </c>
      <c r="D13" s="73">
        <f t="shared" si="0"/>
        <v>5837</v>
      </c>
      <c r="E13" s="77">
        <v>0</v>
      </c>
      <c r="F13" s="77">
        <v>29956082</v>
      </c>
      <c r="G13" s="77">
        <v>0</v>
      </c>
      <c r="H13" s="77">
        <v>0</v>
      </c>
      <c r="I13" s="73">
        <f t="shared" si="1"/>
        <v>29956082</v>
      </c>
      <c r="J13" s="193" t="s">
        <v>302</v>
      </c>
      <c r="K13" s="34"/>
      <c r="L13" s="33">
        <v>102082</v>
      </c>
      <c r="M13" s="33">
        <v>0</v>
      </c>
      <c r="N13" s="33">
        <v>0</v>
      </c>
      <c r="O13" s="13">
        <f t="shared" si="2"/>
        <v>102082</v>
      </c>
      <c r="P13" s="33">
        <v>2425</v>
      </c>
      <c r="Q13" s="33">
        <v>0</v>
      </c>
      <c r="R13" s="13">
        <f t="shared" si="3"/>
        <v>2425</v>
      </c>
      <c r="S13" s="193" t="s">
        <v>302</v>
      </c>
      <c r="T13" s="76">
        <v>42087</v>
      </c>
      <c r="U13" s="76">
        <v>23118</v>
      </c>
      <c r="V13" s="76">
        <v>5948</v>
      </c>
      <c r="W13" s="76">
        <v>7960</v>
      </c>
      <c r="X13" s="71">
        <f t="shared" si="4"/>
        <v>30139702</v>
      </c>
      <c r="Y13" s="193" t="s">
        <v>302</v>
      </c>
      <c r="Z13" s="75">
        <v>1414</v>
      </c>
      <c r="AA13" s="75">
        <v>119015</v>
      </c>
      <c r="AB13" s="75">
        <v>7</v>
      </c>
      <c r="AC13" s="75">
        <v>5574449</v>
      </c>
      <c r="AD13" s="75">
        <v>154068</v>
      </c>
      <c r="AE13" s="75">
        <v>311135</v>
      </c>
      <c r="AF13" s="75">
        <v>17833</v>
      </c>
      <c r="AG13" s="75">
        <v>29640</v>
      </c>
      <c r="AH13" s="75">
        <v>21300</v>
      </c>
      <c r="AI13" s="69">
        <f t="shared" si="5"/>
        <v>50940</v>
      </c>
      <c r="AJ13" s="193" t="s">
        <v>302</v>
      </c>
      <c r="AK13" s="33">
        <v>5200</v>
      </c>
      <c r="AL13" s="33">
        <v>3300</v>
      </c>
      <c r="AM13" s="34"/>
      <c r="AN13" s="33">
        <v>309320</v>
      </c>
      <c r="AO13" s="33">
        <v>17100</v>
      </c>
      <c r="AP13" s="13">
        <f t="shared" si="6"/>
        <v>326420</v>
      </c>
      <c r="AQ13" s="33">
        <v>126220</v>
      </c>
      <c r="AR13" s="193" t="s">
        <v>302</v>
      </c>
      <c r="AS13" s="33">
        <v>241230</v>
      </c>
      <c r="AT13" s="33">
        <v>241650</v>
      </c>
      <c r="AU13" s="33">
        <v>39520</v>
      </c>
      <c r="AV13" s="33">
        <v>157950</v>
      </c>
      <c r="AW13" s="13">
        <f t="shared" si="7"/>
        <v>680350</v>
      </c>
      <c r="AX13" s="33">
        <v>9660</v>
      </c>
      <c r="AY13" s="33">
        <v>2509050</v>
      </c>
      <c r="AZ13" s="13">
        <f t="shared" si="8"/>
        <v>9889054</v>
      </c>
      <c r="BA13" s="193" t="s">
        <v>302</v>
      </c>
      <c r="BB13" s="33">
        <v>20067060</v>
      </c>
      <c r="BC13" s="33">
        <v>0</v>
      </c>
      <c r="BD13" s="33">
        <v>0</v>
      </c>
      <c r="BE13" s="13">
        <f t="shared" si="9"/>
        <v>20067060</v>
      </c>
      <c r="BF13" s="34"/>
      <c r="BG13" s="33">
        <v>102077</v>
      </c>
      <c r="BH13" s="33">
        <v>0</v>
      </c>
      <c r="BI13" s="33">
        <v>0</v>
      </c>
      <c r="BJ13" s="13">
        <f t="shared" si="10"/>
        <v>102077</v>
      </c>
      <c r="BK13" s="193" t="s">
        <v>302</v>
      </c>
      <c r="BL13" s="33">
        <v>2426</v>
      </c>
      <c r="BM13" s="33">
        <v>0</v>
      </c>
      <c r="BN13" s="13">
        <f t="shared" si="11"/>
        <v>2426</v>
      </c>
      <c r="BO13" s="33">
        <v>42086</v>
      </c>
      <c r="BP13" s="33">
        <v>23105</v>
      </c>
      <c r="BQ13" s="33">
        <v>5937</v>
      </c>
      <c r="BR13" s="33">
        <v>7957</v>
      </c>
      <c r="BS13" s="13">
        <f t="shared" si="12"/>
        <v>20250648</v>
      </c>
      <c r="BT13" s="193" t="s">
        <v>302</v>
      </c>
      <c r="BU13" s="33">
        <v>1203783</v>
      </c>
      <c r="BV13" s="34"/>
      <c r="BW13" s="33">
        <v>3059</v>
      </c>
      <c r="BX13" s="33">
        <v>0</v>
      </c>
      <c r="BY13" s="33">
        <v>0</v>
      </c>
      <c r="BZ13" s="13">
        <f t="shared" si="13"/>
        <v>3059</v>
      </c>
      <c r="CA13" s="193" t="s">
        <v>302</v>
      </c>
      <c r="CB13" s="33">
        <v>131</v>
      </c>
      <c r="CC13" s="33">
        <v>0</v>
      </c>
      <c r="CD13" s="13">
        <f t="shared" si="14"/>
        <v>131</v>
      </c>
      <c r="CE13" s="33">
        <v>1263</v>
      </c>
      <c r="CF13" s="33">
        <v>693</v>
      </c>
      <c r="CG13" s="33">
        <v>178</v>
      </c>
      <c r="CH13" s="33">
        <v>239</v>
      </c>
      <c r="CI13" s="13">
        <f t="shared" si="15"/>
        <v>1209346</v>
      </c>
      <c r="CJ13" s="193" t="s">
        <v>302</v>
      </c>
      <c r="CK13" s="33">
        <v>8752</v>
      </c>
      <c r="CL13" s="33">
        <v>614</v>
      </c>
      <c r="CM13" s="33">
        <v>8617</v>
      </c>
      <c r="CN13" s="33">
        <v>30056</v>
      </c>
      <c r="CO13" s="33">
        <v>5</v>
      </c>
      <c r="CP13" s="33">
        <v>0</v>
      </c>
      <c r="CQ13" s="33">
        <v>975</v>
      </c>
      <c r="CR13" s="33">
        <v>821</v>
      </c>
      <c r="CS13" s="193" t="s">
        <v>302</v>
      </c>
      <c r="CT13" s="33">
        <v>0</v>
      </c>
      <c r="CU13" s="33">
        <v>1122553</v>
      </c>
      <c r="CV13" s="33">
        <v>36953</v>
      </c>
      <c r="CW13" s="13">
        <f t="shared" si="16"/>
        <v>1159506</v>
      </c>
      <c r="CX13" s="173">
        <f t="shared" si="17"/>
        <v>5.9988010201793385</v>
      </c>
      <c r="CY13" s="23"/>
      <c r="CZ13" s="23"/>
      <c r="DA13" s="23"/>
    </row>
    <row r="14" spans="1:105" s="24" customFormat="1" ht="33.75" customHeight="1">
      <c r="A14" s="193" t="s">
        <v>303</v>
      </c>
      <c r="B14" s="77">
        <v>2673</v>
      </c>
      <c r="C14" s="77">
        <v>8</v>
      </c>
      <c r="D14" s="73">
        <f t="shared" si="0"/>
        <v>2681</v>
      </c>
      <c r="E14" s="77">
        <v>0</v>
      </c>
      <c r="F14" s="77">
        <v>17354213</v>
      </c>
      <c r="G14" s="77">
        <v>0</v>
      </c>
      <c r="H14" s="77">
        <v>0</v>
      </c>
      <c r="I14" s="73">
        <f t="shared" si="1"/>
        <v>17354213</v>
      </c>
      <c r="J14" s="193" t="s">
        <v>303</v>
      </c>
      <c r="K14" s="34"/>
      <c r="L14" s="33">
        <v>143874</v>
      </c>
      <c r="M14" s="33">
        <v>24045</v>
      </c>
      <c r="N14" s="33">
        <v>24603</v>
      </c>
      <c r="O14" s="13">
        <f t="shared" si="2"/>
        <v>192522</v>
      </c>
      <c r="P14" s="33">
        <v>828</v>
      </c>
      <c r="Q14" s="33">
        <v>0</v>
      </c>
      <c r="R14" s="13">
        <f t="shared" si="3"/>
        <v>828</v>
      </c>
      <c r="S14" s="193" t="s">
        <v>303</v>
      </c>
      <c r="T14" s="76">
        <v>16772</v>
      </c>
      <c r="U14" s="76">
        <v>24432</v>
      </c>
      <c r="V14" s="76">
        <v>9122</v>
      </c>
      <c r="W14" s="76">
        <v>13523</v>
      </c>
      <c r="X14" s="71">
        <f t="shared" si="4"/>
        <v>17611412</v>
      </c>
      <c r="Y14" s="193" t="s">
        <v>303</v>
      </c>
      <c r="Z14" s="75">
        <v>826</v>
      </c>
      <c r="AA14" s="75">
        <v>83785</v>
      </c>
      <c r="AB14" s="75">
        <v>83</v>
      </c>
      <c r="AC14" s="75">
        <v>2956616</v>
      </c>
      <c r="AD14" s="75">
        <v>117396</v>
      </c>
      <c r="AE14" s="75">
        <v>145477</v>
      </c>
      <c r="AF14" s="75">
        <v>10125</v>
      </c>
      <c r="AG14" s="75">
        <v>15860</v>
      </c>
      <c r="AH14" s="75">
        <v>10500</v>
      </c>
      <c r="AI14" s="69">
        <f t="shared" si="5"/>
        <v>26360</v>
      </c>
      <c r="AJ14" s="193" t="s">
        <v>303</v>
      </c>
      <c r="AK14" s="33">
        <v>260</v>
      </c>
      <c r="AL14" s="33">
        <v>0</v>
      </c>
      <c r="AM14" s="34"/>
      <c r="AN14" s="33">
        <v>188870</v>
      </c>
      <c r="AO14" s="33">
        <v>10640</v>
      </c>
      <c r="AP14" s="13">
        <f t="shared" si="6"/>
        <v>199510</v>
      </c>
      <c r="AQ14" s="33">
        <v>68720</v>
      </c>
      <c r="AR14" s="193" t="s">
        <v>303</v>
      </c>
      <c r="AS14" s="33">
        <v>117810</v>
      </c>
      <c r="AT14" s="33">
        <v>121950</v>
      </c>
      <c r="AU14" s="33">
        <v>29640</v>
      </c>
      <c r="AV14" s="33">
        <v>77850</v>
      </c>
      <c r="AW14" s="13">
        <f t="shared" si="7"/>
        <v>347250</v>
      </c>
      <c r="AX14" s="33">
        <v>4830</v>
      </c>
      <c r="AY14" s="33">
        <v>1151110</v>
      </c>
      <c r="AZ14" s="13">
        <f t="shared" si="8"/>
        <v>5112265</v>
      </c>
      <c r="BA14" s="193" t="s">
        <v>303</v>
      </c>
      <c r="BB14" s="33">
        <v>12254273</v>
      </c>
      <c r="BC14" s="33">
        <v>0</v>
      </c>
      <c r="BD14" s="33">
        <v>0</v>
      </c>
      <c r="BE14" s="13">
        <f t="shared" si="9"/>
        <v>12254273</v>
      </c>
      <c r="BF14" s="34"/>
      <c r="BG14" s="33">
        <v>143868</v>
      </c>
      <c r="BH14" s="33">
        <v>24045</v>
      </c>
      <c r="BI14" s="33">
        <v>12301</v>
      </c>
      <c r="BJ14" s="13">
        <f t="shared" si="10"/>
        <v>180214</v>
      </c>
      <c r="BK14" s="193" t="s">
        <v>303</v>
      </c>
      <c r="BL14" s="33">
        <v>827</v>
      </c>
      <c r="BM14" s="33">
        <v>0</v>
      </c>
      <c r="BN14" s="13">
        <f t="shared" si="11"/>
        <v>827</v>
      </c>
      <c r="BO14" s="33">
        <v>16771</v>
      </c>
      <c r="BP14" s="33">
        <v>24427</v>
      </c>
      <c r="BQ14" s="33">
        <v>9113</v>
      </c>
      <c r="BR14" s="33">
        <v>13522</v>
      </c>
      <c r="BS14" s="13">
        <f t="shared" si="12"/>
        <v>12499147</v>
      </c>
      <c r="BT14" s="193" t="s">
        <v>303</v>
      </c>
      <c r="BU14" s="33">
        <v>735170</v>
      </c>
      <c r="BV14" s="34"/>
      <c r="BW14" s="33">
        <v>4314</v>
      </c>
      <c r="BX14" s="33">
        <v>601</v>
      </c>
      <c r="BY14" s="33">
        <v>295</v>
      </c>
      <c r="BZ14" s="13">
        <f t="shared" si="13"/>
        <v>5210</v>
      </c>
      <c r="CA14" s="193" t="s">
        <v>303</v>
      </c>
      <c r="CB14" s="33">
        <v>45</v>
      </c>
      <c r="CC14" s="33">
        <v>0</v>
      </c>
      <c r="CD14" s="13">
        <f t="shared" si="14"/>
        <v>45</v>
      </c>
      <c r="CE14" s="33">
        <v>503</v>
      </c>
      <c r="CF14" s="33">
        <v>733</v>
      </c>
      <c r="CG14" s="33">
        <v>273</v>
      </c>
      <c r="CH14" s="33">
        <v>406</v>
      </c>
      <c r="CI14" s="13">
        <f t="shared" si="15"/>
        <v>742340</v>
      </c>
      <c r="CJ14" s="193" t="s">
        <v>303</v>
      </c>
      <c r="CK14" s="33">
        <v>4015</v>
      </c>
      <c r="CL14" s="33">
        <v>669</v>
      </c>
      <c r="CM14" s="33">
        <v>218</v>
      </c>
      <c r="CN14" s="33">
        <v>23734</v>
      </c>
      <c r="CO14" s="33">
        <v>2</v>
      </c>
      <c r="CP14" s="33">
        <v>0</v>
      </c>
      <c r="CQ14" s="33">
        <v>946</v>
      </c>
      <c r="CR14" s="33">
        <v>1022</v>
      </c>
      <c r="CS14" s="193" t="s">
        <v>303</v>
      </c>
      <c r="CT14" s="33">
        <v>0</v>
      </c>
      <c r="CU14" s="33">
        <v>709954</v>
      </c>
      <c r="CV14" s="33">
        <v>1780</v>
      </c>
      <c r="CW14" s="13">
        <f t="shared" si="16"/>
        <v>711734</v>
      </c>
      <c r="CX14" s="173">
        <f t="shared" si="17"/>
        <v>5.9992951030224315</v>
      </c>
      <c r="CY14" s="23"/>
      <c r="CZ14" s="23"/>
      <c r="DA14" s="23"/>
    </row>
    <row r="15" spans="1:105" s="24" customFormat="1" ht="33.75" customHeight="1">
      <c r="A15" s="193" t="s">
        <v>304</v>
      </c>
      <c r="B15" s="77">
        <v>861</v>
      </c>
      <c r="C15" s="77">
        <v>0</v>
      </c>
      <c r="D15" s="73">
        <f t="shared" si="0"/>
        <v>861</v>
      </c>
      <c r="E15" s="77">
        <v>0</v>
      </c>
      <c r="F15" s="77">
        <v>7081100</v>
      </c>
      <c r="G15" s="77">
        <v>0</v>
      </c>
      <c r="H15" s="77">
        <v>0</v>
      </c>
      <c r="I15" s="73">
        <f t="shared" si="1"/>
        <v>7081100</v>
      </c>
      <c r="J15" s="193" t="s">
        <v>304</v>
      </c>
      <c r="K15" s="34"/>
      <c r="L15" s="33">
        <v>62967</v>
      </c>
      <c r="M15" s="33">
        <v>7805</v>
      </c>
      <c r="N15" s="33">
        <v>0</v>
      </c>
      <c r="O15" s="13">
        <f t="shared" si="2"/>
        <v>70772</v>
      </c>
      <c r="P15" s="33">
        <v>5197</v>
      </c>
      <c r="Q15" s="33">
        <v>0</v>
      </c>
      <c r="R15" s="13">
        <f t="shared" si="3"/>
        <v>5197</v>
      </c>
      <c r="S15" s="193" t="s">
        <v>304</v>
      </c>
      <c r="T15" s="76">
        <v>43692</v>
      </c>
      <c r="U15" s="76">
        <v>31893</v>
      </c>
      <c r="V15" s="76">
        <v>2869</v>
      </c>
      <c r="W15" s="76">
        <v>535</v>
      </c>
      <c r="X15" s="71">
        <f t="shared" si="4"/>
        <v>7236058</v>
      </c>
      <c r="Y15" s="193" t="s">
        <v>304</v>
      </c>
      <c r="Z15" s="75">
        <v>0</v>
      </c>
      <c r="AA15" s="75">
        <v>50190</v>
      </c>
      <c r="AB15" s="75">
        <v>0</v>
      </c>
      <c r="AC15" s="75">
        <v>1005229</v>
      </c>
      <c r="AD15" s="75">
        <v>74763</v>
      </c>
      <c r="AE15" s="75">
        <v>44358</v>
      </c>
      <c r="AF15" s="75">
        <v>3887</v>
      </c>
      <c r="AG15" s="75">
        <v>5980</v>
      </c>
      <c r="AH15" s="75">
        <v>6900</v>
      </c>
      <c r="AI15" s="69">
        <f t="shared" si="5"/>
        <v>12880</v>
      </c>
      <c r="AJ15" s="193" t="s">
        <v>304</v>
      </c>
      <c r="AK15" s="34"/>
      <c r="AL15" s="34"/>
      <c r="AM15" s="34"/>
      <c r="AN15" s="33">
        <v>63910</v>
      </c>
      <c r="AO15" s="33">
        <v>4830</v>
      </c>
      <c r="AP15" s="13">
        <f t="shared" si="6"/>
        <v>68740</v>
      </c>
      <c r="AQ15" s="33">
        <v>14030</v>
      </c>
      <c r="AR15" s="193" t="s">
        <v>304</v>
      </c>
      <c r="AS15" s="33">
        <v>42900</v>
      </c>
      <c r="AT15" s="33">
        <v>43200</v>
      </c>
      <c r="AU15" s="33">
        <v>8360</v>
      </c>
      <c r="AV15" s="33">
        <v>29250</v>
      </c>
      <c r="AW15" s="13">
        <f t="shared" si="7"/>
        <v>123710</v>
      </c>
      <c r="AX15" s="33">
        <v>2530</v>
      </c>
      <c r="AY15" s="33">
        <v>368940</v>
      </c>
      <c r="AZ15" s="13">
        <f t="shared" si="8"/>
        <v>1769257</v>
      </c>
      <c r="BA15" s="193" t="s">
        <v>304</v>
      </c>
      <c r="BB15" s="33">
        <v>5311859</v>
      </c>
      <c r="BC15" s="33">
        <v>0</v>
      </c>
      <c r="BD15" s="33">
        <v>0</v>
      </c>
      <c r="BE15" s="13">
        <f t="shared" si="9"/>
        <v>5311859</v>
      </c>
      <c r="BF15" s="34"/>
      <c r="BG15" s="33">
        <v>62964</v>
      </c>
      <c r="BH15" s="33">
        <v>7805</v>
      </c>
      <c r="BI15" s="33">
        <v>0</v>
      </c>
      <c r="BJ15" s="13">
        <f t="shared" si="10"/>
        <v>70769</v>
      </c>
      <c r="BK15" s="193" t="s">
        <v>304</v>
      </c>
      <c r="BL15" s="33">
        <v>5196</v>
      </c>
      <c r="BM15" s="33">
        <v>0</v>
      </c>
      <c r="BN15" s="13">
        <f t="shared" si="11"/>
        <v>5196</v>
      </c>
      <c r="BO15" s="33">
        <v>43691</v>
      </c>
      <c r="BP15" s="33">
        <v>31888</v>
      </c>
      <c r="BQ15" s="33">
        <v>2864</v>
      </c>
      <c r="BR15" s="33">
        <v>534</v>
      </c>
      <c r="BS15" s="13">
        <f t="shared" si="12"/>
        <v>5466801</v>
      </c>
      <c r="BT15" s="193" t="s">
        <v>304</v>
      </c>
      <c r="BU15" s="33">
        <v>318675</v>
      </c>
      <c r="BV15" s="34"/>
      <c r="BW15" s="33">
        <v>1887</v>
      </c>
      <c r="BX15" s="33">
        <v>187</v>
      </c>
      <c r="BY15" s="33">
        <v>0</v>
      </c>
      <c r="BZ15" s="13">
        <f t="shared" si="13"/>
        <v>2074</v>
      </c>
      <c r="CA15" s="193" t="s">
        <v>304</v>
      </c>
      <c r="CB15" s="33">
        <v>281</v>
      </c>
      <c r="CC15" s="33">
        <v>0</v>
      </c>
      <c r="CD15" s="13">
        <f t="shared" si="14"/>
        <v>281</v>
      </c>
      <c r="CE15" s="33">
        <v>1311</v>
      </c>
      <c r="CF15" s="33">
        <v>957</v>
      </c>
      <c r="CG15" s="33">
        <v>86</v>
      </c>
      <c r="CH15" s="33">
        <v>16</v>
      </c>
      <c r="CI15" s="13">
        <f t="shared" si="15"/>
        <v>323400</v>
      </c>
      <c r="CJ15" s="193" t="s">
        <v>304</v>
      </c>
      <c r="CK15" s="33">
        <v>1286</v>
      </c>
      <c r="CL15" s="33">
        <v>658</v>
      </c>
      <c r="CM15" s="33">
        <v>0</v>
      </c>
      <c r="CN15" s="33">
        <v>15087</v>
      </c>
      <c r="CO15" s="33">
        <v>0</v>
      </c>
      <c r="CP15" s="33">
        <v>0</v>
      </c>
      <c r="CQ15" s="33">
        <v>385</v>
      </c>
      <c r="CR15" s="33">
        <v>197</v>
      </c>
      <c r="CS15" s="193" t="s">
        <v>304</v>
      </c>
      <c r="CT15" s="33">
        <v>0</v>
      </c>
      <c r="CU15" s="33">
        <v>305787</v>
      </c>
      <c r="CV15" s="33">
        <v>0</v>
      </c>
      <c r="CW15" s="13">
        <f t="shared" si="16"/>
        <v>305787</v>
      </c>
      <c r="CX15" s="173">
        <f t="shared" si="17"/>
        <v>5.9993121052347211</v>
      </c>
      <c r="CY15" s="23"/>
      <c r="CZ15" s="23"/>
      <c r="DA15" s="23"/>
    </row>
    <row r="16" spans="1:105" s="24" customFormat="1" ht="33.75" customHeight="1">
      <c r="A16" s="188" t="s">
        <v>305</v>
      </c>
      <c r="B16" s="77">
        <v>726</v>
      </c>
      <c r="C16" s="77">
        <v>0</v>
      </c>
      <c r="D16" s="73">
        <f t="shared" si="0"/>
        <v>726</v>
      </c>
      <c r="E16" s="77">
        <v>0</v>
      </c>
      <c r="F16" s="77">
        <v>7523394</v>
      </c>
      <c r="G16" s="77">
        <v>0</v>
      </c>
      <c r="H16" s="77">
        <v>0</v>
      </c>
      <c r="I16" s="73">
        <f t="shared" si="1"/>
        <v>7523394</v>
      </c>
      <c r="J16" s="188" t="s">
        <v>305</v>
      </c>
      <c r="K16" s="34"/>
      <c r="L16" s="33">
        <v>101109</v>
      </c>
      <c r="M16" s="33">
        <v>0</v>
      </c>
      <c r="N16" s="33">
        <v>2643</v>
      </c>
      <c r="O16" s="13">
        <f t="shared" si="2"/>
        <v>103752</v>
      </c>
      <c r="P16" s="33">
        <v>261</v>
      </c>
      <c r="Q16" s="33">
        <v>0</v>
      </c>
      <c r="R16" s="13">
        <f t="shared" si="3"/>
        <v>261</v>
      </c>
      <c r="S16" s="188" t="s">
        <v>305</v>
      </c>
      <c r="T16" s="76">
        <v>163288</v>
      </c>
      <c r="U16" s="76">
        <v>53828</v>
      </c>
      <c r="V16" s="76">
        <v>30607</v>
      </c>
      <c r="W16" s="76">
        <v>8648</v>
      </c>
      <c r="X16" s="71">
        <f t="shared" si="4"/>
        <v>7883778</v>
      </c>
      <c r="Y16" s="188" t="s">
        <v>305</v>
      </c>
      <c r="Z16" s="75">
        <v>0</v>
      </c>
      <c r="AA16" s="75">
        <v>53654</v>
      </c>
      <c r="AB16" s="75">
        <v>0</v>
      </c>
      <c r="AC16" s="75">
        <v>898888</v>
      </c>
      <c r="AD16" s="75">
        <v>99011</v>
      </c>
      <c r="AE16" s="75">
        <v>37290</v>
      </c>
      <c r="AF16" s="75">
        <v>3319</v>
      </c>
      <c r="AG16" s="75">
        <v>7280</v>
      </c>
      <c r="AH16" s="75">
        <v>5400</v>
      </c>
      <c r="AI16" s="69">
        <f t="shared" si="5"/>
        <v>12680</v>
      </c>
      <c r="AJ16" s="188" t="s">
        <v>305</v>
      </c>
      <c r="AK16" s="34"/>
      <c r="AL16" s="34"/>
      <c r="AM16" s="34"/>
      <c r="AN16" s="33">
        <v>8690</v>
      </c>
      <c r="AO16" s="33">
        <v>1160</v>
      </c>
      <c r="AP16" s="13">
        <f t="shared" si="6"/>
        <v>9850</v>
      </c>
      <c r="AQ16" s="33">
        <v>1630</v>
      </c>
      <c r="AR16" s="188" t="s">
        <v>305</v>
      </c>
      <c r="AS16" s="33">
        <v>36960</v>
      </c>
      <c r="AT16" s="33">
        <v>45900</v>
      </c>
      <c r="AU16" s="33">
        <v>11780</v>
      </c>
      <c r="AV16" s="33">
        <v>25650</v>
      </c>
      <c r="AW16" s="13">
        <f t="shared" si="7"/>
        <v>120290</v>
      </c>
      <c r="AX16" s="33">
        <v>1840</v>
      </c>
      <c r="AY16" s="33">
        <v>308310</v>
      </c>
      <c r="AZ16" s="13">
        <f t="shared" si="8"/>
        <v>1546762</v>
      </c>
      <c r="BA16" s="188" t="s">
        <v>305</v>
      </c>
      <c r="BB16" s="33">
        <v>5977980</v>
      </c>
      <c r="BC16" s="33">
        <v>0</v>
      </c>
      <c r="BD16" s="33">
        <v>0</v>
      </c>
      <c r="BE16" s="13">
        <f t="shared" si="9"/>
        <v>5977980</v>
      </c>
      <c r="BF16" s="34"/>
      <c r="BG16" s="33">
        <v>101104</v>
      </c>
      <c r="BH16" s="33">
        <v>0</v>
      </c>
      <c r="BI16" s="33">
        <v>1321</v>
      </c>
      <c r="BJ16" s="13">
        <f t="shared" si="10"/>
        <v>102425</v>
      </c>
      <c r="BK16" s="188" t="s">
        <v>305</v>
      </c>
      <c r="BL16" s="33">
        <v>260</v>
      </c>
      <c r="BM16" s="33">
        <v>0</v>
      </c>
      <c r="BN16" s="13">
        <f t="shared" si="11"/>
        <v>260</v>
      </c>
      <c r="BO16" s="33">
        <v>163284</v>
      </c>
      <c r="BP16" s="33">
        <v>53820</v>
      </c>
      <c r="BQ16" s="33">
        <v>30600</v>
      </c>
      <c r="BR16" s="33">
        <v>8647</v>
      </c>
      <c r="BS16" s="13">
        <f t="shared" si="12"/>
        <v>6337016</v>
      </c>
      <c r="BT16" s="188" t="s">
        <v>305</v>
      </c>
      <c r="BU16" s="33">
        <v>358648</v>
      </c>
      <c r="BV16" s="34"/>
      <c r="BW16" s="33">
        <v>3030</v>
      </c>
      <c r="BX16" s="33">
        <v>0</v>
      </c>
      <c r="BY16" s="33">
        <v>32</v>
      </c>
      <c r="BZ16" s="13">
        <f t="shared" si="13"/>
        <v>3062</v>
      </c>
      <c r="CA16" s="188" t="s">
        <v>305</v>
      </c>
      <c r="CB16" s="33">
        <v>14</v>
      </c>
      <c r="CC16" s="33">
        <v>0</v>
      </c>
      <c r="CD16" s="13">
        <f t="shared" si="14"/>
        <v>14</v>
      </c>
      <c r="CE16" s="33">
        <v>4899</v>
      </c>
      <c r="CF16" s="33">
        <v>1615</v>
      </c>
      <c r="CG16" s="33">
        <v>918</v>
      </c>
      <c r="CH16" s="33">
        <v>259</v>
      </c>
      <c r="CI16" s="13">
        <f t="shared" si="15"/>
        <v>369415</v>
      </c>
      <c r="CJ16" s="188" t="s">
        <v>305</v>
      </c>
      <c r="CK16" s="33">
        <v>1076</v>
      </c>
      <c r="CL16" s="33">
        <v>1423</v>
      </c>
      <c r="CM16" s="33">
        <v>0</v>
      </c>
      <c r="CN16" s="33">
        <v>17823</v>
      </c>
      <c r="CO16" s="33">
        <v>0</v>
      </c>
      <c r="CP16" s="33">
        <v>0</v>
      </c>
      <c r="CQ16" s="33">
        <v>1949</v>
      </c>
      <c r="CR16" s="33">
        <v>1628</v>
      </c>
      <c r="CS16" s="188" t="s">
        <v>305</v>
      </c>
      <c r="CT16" s="33">
        <v>0</v>
      </c>
      <c r="CU16" s="33">
        <v>345516</v>
      </c>
      <c r="CV16" s="33">
        <v>0</v>
      </c>
      <c r="CW16" s="13">
        <f t="shared" si="16"/>
        <v>345516</v>
      </c>
      <c r="CX16" s="173">
        <f t="shared" si="17"/>
        <v>5.9994847757938299</v>
      </c>
      <c r="CY16" s="23"/>
      <c r="CZ16" s="23"/>
      <c r="DA16" s="23"/>
    </row>
    <row r="17" spans="1:105" s="24" customFormat="1" ht="33.75" customHeight="1" thickBot="1">
      <c r="A17" s="199" t="s">
        <v>182</v>
      </c>
      <c r="B17" s="74">
        <v>970</v>
      </c>
      <c r="C17" s="74">
        <v>0</v>
      </c>
      <c r="D17" s="73">
        <f t="shared" si="0"/>
        <v>970</v>
      </c>
      <c r="E17" s="74">
        <v>0</v>
      </c>
      <c r="F17" s="74">
        <v>21741872</v>
      </c>
      <c r="G17" s="74">
        <v>0</v>
      </c>
      <c r="H17" s="74">
        <v>0</v>
      </c>
      <c r="I17" s="73">
        <f t="shared" si="1"/>
        <v>21741872</v>
      </c>
      <c r="J17" s="199" t="s">
        <v>182</v>
      </c>
      <c r="K17" s="30"/>
      <c r="L17" s="29">
        <v>266374</v>
      </c>
      <c r="M17" s="29">
        <v>18986</v>
      </c>
      <c r="N17" s="29">
        <v>0</v>
      </c>
      <c r="O17" s="13">
        <f t="shared" si="2"/>
        <v>285360</v>
      </c>
      <c r="P17" s="29">
        <v>3765</v>
      </c>
      <c r="Q17" s="33">
        <v>0</v>
      </c>
      <c r="R17" s="13">
        <f t="shared" si="3"/>
        <v>3765</v>
      </c>
      <c r="S17" s="199" t="s">
        <v>182</v>
      </c>
      <c r="T17" s="72">
        <v>1860878</v>
      </c>
      <c r="U17" s="72">
        <v>162519</v>
      </c>
      <c r="V17" s="72">
        <v>55153</v>
      </c>
      <c r="W17" s="72">
        <v>1853</v>
      </c>
      <c r="X17" s="71">
        <f t="shared" si="4"/>
        <v>24111400</v>
      </c>
      <c r="Y17" s="199" t="s">
        <v>182</v>
      </c>
      <c r="Z17" s="70">
        <v>1856</v>
      </c>
      <c r="AA17" s="70">
        <v>95079</v>
      </c>
      <c r="AB17" s="70">
        <v>43</v>
      </c>
      <c r="AC17" s="70">
        <v>1378676</v>
      </c>
      <c r="AD17" s="70">
        <v>190461</v>
      </c>
      <c r="AE17" s="70">
        <v>48574</v>
      </c>
      <c r="AF17" s="70">
        <v>5147</v>
      </c>
      <c r="AG17" s="70">
        <v>7020</v>
      </c>
      <c r="AH17" s="70">
        <v>9000</v>
      </c>
      <c r="AI17" s="69">
        <f t="shared" si="5"/>
        <v>16020</v>
      </c>
      <c r="AJ17" s="199" t="s">
        <v>182</v>
      </c>
      <c r="AK17" s="169"/>
      <c r="AL17" s="32"/>
      <c r="AM17" s="32"/>
      <c r="AN17" s="32"/>
      <c r="AO17" s="32"/>
      <c r="AP17" s="32"/>
      <c r="AQ17" s="32"/>
      <c r="AR17" s="199" t="s">
        <v>182</v>
      </c>
      <c r="AS17" s="29">
        <v>52470</v>
      </c>
      <c r="AT17" s="29">
        <v>63000</v>
      </c>
      <c r="AU17" s="29">
        <v>19380</v>
      </c>
      <c r="AV17" s="29">
        <v>25200</v>
      </c>
      <c r="AW17" s="13">
        <f t="shared" si="7"/>
        <v>160050</v>
      </c>
      <c r="AX17" s="29">
        <v>3910</v>
      </c>
      <c r="AY17" s="29">
        <v>304120</v>
      </c>
      <c r="AZ17" s="31">
        <f t="shared" si="8"/>
        <v>2203893</v>
      </c>
      <c r="BA17" s="199" t="s">
        <v>182</v>
      </c>
      <c r="BB17" s="29">
        <v>19538035</v>
      </c>
      <c r="BC17" s="29">
        <v>0</v>
      </c>
      <c r="BD17" s="29">
        <v>0</v>
      </c>
      <c r="BE17" s="13">
        <f t="shared" si="9"/>
        <v>19538035</v>
      </c>
      <c r="BF17" s="30"/>
      <c r="BG17" s="29">
        <v>266365</v>
      </c>
      <c r="BH17" s="29">
        <v>18986</v>
      </c>
      <c r="BI17" s="29">
        <v>0</v>
      </c>
      <c r="BJ17" s="13">
        <f t="shared" si="10"/>
        <v>285351</v>
      </c>
      <c r="BK17" s="199" t="s">
        <v>182</v>
      </c>
      <c r="BL17" s="29">
        <v>3764</v>
      </c>
      <c r="BM17" s="29">
        <v>0</v>
      </c>
      <c r="BN17" s="13">
        <f t="shared" si="11"/>
        <v>3764</v>
      </c>
      <c r="BO17" s="29">
        <v>1860872</v>
      </c>
      <c r="BP17" s="29">
        <v>162499</v>
      </c>
      <c r="BQ17" s="29">
        <v>55135</v>
      </c>
      <c r="BR17" s="29">
        <v>1851</v>
      </c>
      <c r="BS17" s="13">
        <f t="shared" si="12"/>
        <v>21907507</v>
      </c>
      <c r="BT17" s="199" t="s">
        <v>182</v>
      </c>
      <c r="BU17" s="29">
        <v>1172245</v>
      </c>
      <c r="BV17" s="30"/>
      <c r="BW17" s="29">
        <v>7987</v>
      </c>
      <c r="BX17" s="29">
        <v>456</v>
      </c>
      <c r="BY17" s="29">
        <v>0</v>
      </c>
      <c r="BZ17" s="13">
        <f t="shared" si="13"/>
        <v>8443</v>
      </c>
      <c r="CA17" s="199" t="s">
        <v>182</v>
      </c>
      <c r="CB17" s="29">
        <v>203</v>
      </c>
      <c r="CC17" s="29">
        <v>0</v>
      </c>
      <c r="CD17" s="13">
        <f t="shared" si="14"/>
        <v>203</v>
      </c>
      <c r="CE17" s="29">
        <v>55826</v>
      </c>
      <c r="CF17" s="29">
        <v>4875</v>
      </c>
      <c r="CG17" s="29">
        <v>1654</v>
      </c>
      <c r="CH17" s="29">
        <v>56</v>
      </c>
      <c r="CI17" s="68">
        <f t="shared" si="15"/>
        <v>1243302</v>
      </c>
      <c r="CJ17" s="199" t="s">
        <v>182</v>
      </c>
      <c r="CK17" s="29">
        <v>1077</v>
      </c>
      <c r="CL17" s="29">
        <v>3110</v>
      </c>
      <c r="CM17" s="29">
        <v>0</v>
      </c>
      <c r="CN17" s="29">
        <v>77883</v>
      </c>
      <c r="CO17" s="29">
        <v>1</v>
      </c>
      <c r="CP17" s="29">
        <v>0</v>
      </c>
      <c r="CQ17" s="29">
        <v>2327</v>
      </c>
      <c r="CR17" s="33">
        <v>6029</v>
      </c>
      <c r="CS17" s="199" t="s">
        <v>182</v>
      </c>
      <c r="CT17" s="33">
        <v>0</v>
      </c>
      <c r="CU17" s="29">
        <v>1152875</v>
      </c>
      <c r="CV17" s="29">
        <v>0</v>
      </c>
      <c r="CW17" s="13">
        <f t="shared" si="16"/>
        <v>1152875</v>
      </c>
      <c r="CX17" s="174">
        <f t="shared" si="17"/>
        <v>5.9998101139648892</v>
      </c>
      <c r="CY17" s="23"/>
      <c r="CZ17" s="23"/>
      <c r="DA17" s="23"/>
    </row>
    <row r="18" spans="1:105" s="24" customFormat="1" ht="33.75" customHeight="1" thickTop="1">
      <c r="A18" s="26" t="s">
        <v>7</v>
      </c>
      <c r="B18" s="67">
        <f t="shared" ref="B18:I18" si="18">SUM(B9:B17)</f>
        <v>75332</v>
      </c>
      <c r="C18" s="67">
        <f t="shared" si="18"/>
        <v>7062</v>
      </c>
      <c r="D18" s="67">
        <f t="shared" si="18"/>
        <v>82394</v>
      </c>
      <c r="E18" s="67">
        <f t="shared" si="18"/>
        <v>65</v>
      </c>
      <c r="F18" s="67">
        <f t="shared" si="18"/>
        <v>247286821</v>
      </c>
      <c r="G18" s="67">
        <f t="shared" si="18"/>
        <v>0</v>
      </c>
      <c r="H18" s="67">
        <f t="shared" si="18"/>
        <v>0</v>
      </c>
      <c r="I18" s="67">
        <f t="shared" si="18"/>
        <v>247286821</v>
      </c>
      <c r="J18" s="26" t="s">
        <v>7</v>
      </c>
      <c r="K18" s="163"/>
      <c r="L18" s="67">
        <f t="shared" ref="L18:R18" si="19">SUM(L9:L17)</f>
        <v>2523280</v>
      </c>
      <c r="M18" s="67">
        <f t="shared" si="19"/>
        <v>218022</v>
      </c>
      <c r="N18" s="67">
        <f t="shared" si="19"/>
        <v>27246</v>
      </c>
      <c r="O18" s="67">
        <f t="shared" si="19"/>
        <v>2768548</v>
      </c>
      <c r="P18" s="67">
        <f t="shared" si="19"/>
        <v>20660</v>
      </c>
      <c r="Q18" s="67">
        <f t="shared" si="19"/>
        <v>0</v>
      </c>
      <c r="R18" s="67">
        <f t="shared" si="19"/>
        <v>20660</v>
      </c>
      <c r="S18" s="26" t="s">
        <v>7</v>
      </c>
      <c r="T18" s="66">
        <f>SUM(T9:T17)</f>
        <v>2871573</v>
      </c>
      <c r="U18" s="66">
        <f>SUM(U9:U17)</f>
        <v>484101</v>
      </c>
      <c r="V18" s="66">
        <f>SUM(V9:V17)</f>
        <v>139874</v>
      </c>
      <c r="W18" s="66">
        <f>SUM(W9:W17)</f>
        <v>82265</v>
      </c>
      <c r="X18" s="66">
        <f>SUM(X9:X17)</f>
        <v>253653842</v>
      </c>
      <c r="Y18" s="26" t="s">
        <v>7</v>
      </c>
      <c r="Z18" s="65">
        <f t="shared" ref="Z18:AI18" si="20">SUM(Z9:Z17)</f>
        <v>11998</v>
      </c>
      <c r="AA18" s="65">
        <f t="shared" si="20"/>
        <v>1465593</v>
      </c>
      <c r="AB18" s="65">
        <f t="shared" si="20"/>
        <v>755</v>
      </c>
      <c r="AC18" s="65">
        <f t="shared" si="20"/>
        <v>43639109</v>
      </c>
      <c r="AD18" s="65">
        <f t="shared" si="20"/>
        <v>1323923</v>
      </c>
      <c r="AE18" s="65">
        <f t="shared" si="20"/>
        <v>3243872</v>
      </c>
      <c r="AF18" s="65">
        <f t="shared" si="20"/>
        <v>158747</v>
      </c>
      <c r="AG18" s="65">
        <f t="shared" si="20"/>
        <v>461760</v>
      </c>
      <c r="AH18" s="65">
        <f t="shared" si="20"/>
        <v>385200</v>
      </c>
      <c r="AI18" s="65">
        <f t="shared" si="20"/>
        <v>846960</v>
      </c>
      <c r="AJ18" s="26" t="s">
        <v>7</v>
      </c>
      <c r="AK18" s="25">
        <f t="shared" ref="AK18:AQ18" si="21">SUM(AK9:AK17)</f>
        <v>203320</v>
      </c>
      <c r="AL18" s="25">
        <f t="shared" si="21"/>
        <v>310500</v>
      </c>
      <c r="AM18" s="25">
        <f t="shared" si="21"/>
        <v>520</v>
      </c>
      <c r="AN18" s="25">
        <f t="shared" si="21"/>
        <v>2657270</v>
      </c>
      <c r="AO18" s="25">
        <f t="shared" si="21"/>
        <v>1240380</v>
      </c>
      <c r="AP18" s="25">
        <f t="shared" si="21"/>
        <v>3897650</v>
      </c>
      <c r="AQ18" s="25">
        <f t="shared" si="21"/>
        <v>1264810</v>
      </c>
      <c r="AR18" s="26" t="s">
        <v>7</v>
      </c>
      <c r="AS18" s="25">
        <f t="shared" ref="AS18:AY18" si="22">SUM(AS9:AS17)</f>
        <v>2104410</v>
      </c>
      <c r="AT18" s="25">
        <f t="shared" si="22"/>
        <v>1642050</v>
      </c>
      <c r="AU18" s="25">
        <f t="shared" si="22"/>
        <v>377340</v>
      </c>
      <c r="AV18" s="25">
        <f t="shared" si="22"/>
        <v>1770300</v>
      </c>
      <c r="AW18" s="25">
        <f t="shared" si="22"/>
        <v>5894100</v>
      </c>
      <c r="AX18" s="25">
        <f t="shared" si="22"/>
        <v>155710</v>
      </c>
      <c r="AY18" s="25">
        <f t="shared" si="22"/>
        <v>35297520</v>
      </c>
      <c r="AZ18" s="25">
        <f t="shared" si="8"/>
        <v>97714332</v>
      </c>
      <c r="BA18" s="26" t="s">
        <v>7</v>
      </c>
      <c r="BB18" s="25">
        <f>SUM(BB9:BB17)</f>
        <v>149675947</v>
      </c>
      <c r="BC18" s="25">
        <f>SUM(BC9:BC17)</f>
        <v>0</v>
      </c>
      <c r="BD18" s="25">
        <f>SUM(BD9:BD17)</f>
        <v>0</v>
      </c>
      <c r="BE18" s="25">
        <f>SUM(BE9:BE17)</f>
        <v>149675947</v>
      </c>
      <c r="BF18" s="163"/>
      <c r="BG18" s="25">
        <f>SUM(BG9:BG17)</f>
        <v>2456756</v>
      </c>
      <c r="BH18" s="25">
        <f>SUM(BH9:BH17)</f>
        <v>215368</v>
      </c>
      <c r="BI18" s="25">
        <f>SUM(BI9:BI17)</f>
        <v>13622</v>
      </c>
      <c r="BJ18" s="25">
        <f>SUM(BJ9:BJ17)</f>
        <v>2685746</v>
      </c>
      <c r="BK18" s="26" t="s">
        <v>7</v>
      </c>
      <c r="BL18" s="25">
        <f t="shared" ref="BL18:BS18" si="23">SUM(BL9:BL17)</f>
        <v>18798</v>
      </c>
      <c r="BM18" s="25">
        <f t="shared" si="23"/>
        <v>0</v>
      </c>
      <c r="BN18" s="25">
        <f t="shared" si="23"/>
        <v>18798</v>
      </c>
      <c r="BO18" s="25">
        <f t="shared" si="23"/>
        <v>2866797</v>
      </c>
      <c r="BP18" s="25">
        <f t="shared" si="23"/>
        <v>473817</v>
      </c>
      <c r="BQ18" s="25">
        <f t="shared" si="23"/>
        <v>138979</v>
      </c>
      <c r="BR18" s="25">
        <f t="shared" si="23"/>
        <v>79426</v>
      </c>
      <c r="BS18" s="25">
        <f t="shared" si="23"/>
        <v>155939510</v>
      </c>
      <c r="BT18" s="26" t="s">
        <v>7</v>
      </c>
      <c r="BU18" s="25">
        <f>SUM(BU9:BU17)</f>
        <v>8977200</v>
      </c>
      <c r="BV18" s="163"/>
      <c r="BW18" s="25">
        <f>SUM(BW9:BW17)</f>
        <v>73659</v>
      </c>
      <c r="BX18" s="25">
        <f>SUM(BX9:BX17)</f>
        <v>5260</v>
      </c>
      <c r="BY18" s="25">
        <f>SUM(BY9:BY17)</f>
        <v>327</v>
      </c>
      <c r="BZ18" s="25">
        <f>SUM(BZ9:BZ17)</f>
        <v>79246</v>
      </c>
      <c r="CA18" s="26" t="s">
        <v>7</v>
      </c>
      <c r="CB18" s="25">
        <f t="shared" ref="CB18:CH18" si="24">SUM(CB9:CB17)</f>
        <v>1015</v>
      </c>
      <c r="CC18" s="25">
        <f t="shared" si="24"/>
        <v>0</v>
      </c>
      <c r="CD18" s="25">
        <f t="shared" si="24"/>
        <v>1015</v>
      </c>
      <c r="CE18" s="25">
        <f t="shared" si="24"/>
        <v>86005</v>
      </c>
      <c r="CF18" s="25">
        <f t="shared" si="24"/>
        <v>14215</v>
      </c>
      <c r="CG18" s="25">
        <f t="shared" si="24"/>
        <v>4169</v>
      </c>
      <c r="CH18" s="25">
        <f t="shared" si="24"/>
        <v>2384</v>
      </c>
      <c r="CI18" s="64">
        <f t="shared" si="15"/>
        <v>9164234</v>
      </c>
      <c r="CJ18" s="26" t="s">
        <v>7</v>
      </c>
      <c r="CK18" s="25">
        <f t="shared" ref="CK18:CR18" si="25">SUM(CK9:CK17)</f>
        <v>168382</v>
      </c>
      <c r="CL18" s="25">
        <f t="shared" si="25"/>
        <v>9468</v>
      </c>
      <c r="CM18" s="25">
        <f t="shared" si="25"/>
        <v>152751</v>
      </c>
      <c r="CN18" s="25">
        <f t="shared" si="25"/>
        <v>237678</v>
      </c>
      <c r="CO18" s="25">
        <f t="shared" si="25"/>
        <v>52</v>
      </c>
      <c r="CP18" s="25">
        <f t="shared" si="25"/>
        <v>561</v>
      </c>
      <c r="CQ18" s="25">
        <f t="shared" si="25"/>
        <v>11320</v>
      </c>
      <c r="CR18" s="25">
        <f t="shared" si="25"/>
        <v>13872</v>
      </c>
      <c r="CS18" s="26" t="s">
        <v>7</v>
      </c>
      <c r="CT18" s="25">
        <f>SUM(CT9:CT17)</f>
        <v>0</v>
      </c>
      <c r="CU18" s="25">
        <f>SUM(CU9:CU17)</f>
        <v>8294183</v>
      </c>
      <c r="CV18" s="25">
        <f>SUM(CV9:CV17)</f>
        <v>275967</v>
      </c>
      <c r="CW18" s="25">
        <f>SUM(CW9:CW17)</f>
        <v>8570150</v>
      </c>
      <c r="CX18" s="175">
        <f t="shared" si="17"/>
        <v>5.9977572749214012</v>
      </c>
      <c r="CY18" s="23"/>
      <c r="CZ18" s="23"/>
      <c r="DA18" s="23"/>
    </row>
    <row r="19" spans="1:105" s="24" customFormat="1" ht="36.75" customHeight="1"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6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168"/>
      <c r="CY19" s="23"/>
      <c r="CZ19" s="23"/>
      <c r="DA19" s="23"/>
    </row>
    <row r="20" spans="1:105" s="24" customFormat="1" ht="30" customHeight="1">
      <c r="A20" s="62" t="s">
        <v>181</v>
      </c>
      <c r="J20" s="62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168"/>
      <c r="CY20" s="23"/>
      <c r="CZ20" s="23"/>
      <c r="DA20" s="23"/>
    </row>
    <row r="21" spans="1:105" s="24" customFormat="1" ht="18.75" customHeight="1"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168"/>
      <c r="CY21" s="23"/>
      <c r="CZ21" s="23"/>
      <c r="DA21" s="23"/>
    </row>
    <row r="22" spans="1:105" s="24" customFormat="1" ht="22.5" customHeight="1">
      <c r="A22" s="61" t="s">
        <v>1</v>
      </c>
      <c r="B22" s="311" t="s">
        <v>31</v>
      </c>
      <c r="C22" s="312"/>
      <c r="D22" s="312"/>
      <c r="E22" s="313"/>
      <c r="F22" s="333" t="s">
        <v>180</v>
      </c>
      <c r="G22" s="333"/>
      <c r="H22" s="333"/>
      <c r="I22" s="333"/>
      <c r="J22" s="61" t="s">
        <v>1</v>
      </c>
      <c r="K22" s="311" t="s">
        <v>180</v>
      </c>
      <c r="L22" s="312"/>
      <c r="M22" s="312"/>
      <c r="N22" s="312"/>
      <c r="O22" s="312"/>
      <c r="P22" s="312"/>
      <c r="Q22" s="312"/>
      <c r="R22" s="313"/>
      <c r="S22" s="61" t="s">
        <v>1</v>
      </c>
      <c r="T22" s="311" t="s">
        <v>179</v>
      </c>
      <c r="U22" s="312"/>
      <c r="V22" s="312"/>
      <c r="W22" s="312"/>
      <c r="X22" s="313"/>
      <c r="Y22" s="61" t="s">
        <v>1</v>
      </c>
      <c r="Z22" s="334" t="s">
        <v>294</v>
      </c>
      <c r="AA22" s="335"/>
      <c r="AB22" s="335"/>
      <c r="AC22" s="335"/>
      <c r="AD22" s="335"/>
      <c r="AE22" s="335"/>
      <c r="AF22" s="335"/>
      <c r="AG22" s="335"/>
      <c r="AH22" s="335"/>
      <c r="AI22" s="336"/>
      <c r="AJ22" s="61" t="s">
        <v>1</v>
      </c>
      <c r="AK22" s="315" t="s">
        <v>294</v>
      </c>
      <c r="AL22" s="316"/>
      <c r="AM22" s="316"/>
      <c r="AN22" s="316"/>
      <c r="AO22" s="316"/>
      <c r="AP22" s="316"/>
      <c r="AQ22" s="317"/>
      <c r="AR22" s="61" t="s">
        <v>1</v>
      </c>
      <c r="AS22" s="315" t="s">
        <v>294</v>
      </c>
      <c r="AT22" s="316"/>
      <c r="AU22" s="316"/>
      <c r="AV22" s="316"/>
      <c r="AW22" s="316"/>
      <c r="AX22" s="316"/>
      <c r="AY22" s="316"/>
      <c r="AZ22" s="317"/>
      <c r="BA22" s="61" t="s">
        <v>1</v>
      </c>
      <c r="BB22" s="315" t="s">
        <v>19</v>
      </c>
      <c r="BC22" s="316"/>
      <c r="BD22" s="316"/>
      <c r="BE22" s="316"/>
      <c r="BF22" s="316"/>
      <c r="BG22" s="316"/>
      <c r="BH22" s="316"/>
      <c r="BI22" s="316"/>
      <c r="BJ22" s="317"/>
      <c r="BK22" s="61" t="s">
        <v>1</v>
      </c>
      <c r="BL22" s="315" t="s">
        <v>321</v>
      </c>
      <c r="BM22" s="316"/>
      <c r="BN22" s="316"/>
      <c r="BO22" s="316"/>
      <c r="BP22" s="316"/>
      <c r="BQ22" s="316"/>
      <c r="BR22" s="316"/>
      <c r="BS22" s="317"/>
      <c r="BT22" s="61" t="s">
        <v>1</v>
      </c>
      <c r="BU22" s="321" t="s">
        <v>178</v>
      </c>
      <c r="BV22" s="321"/>
      <c r="BW22" s="321"/>
      <c r="BX22" s="321"/>
      <c r="BY22" s="321"/>
      <c r="BZ22" s="321"/>
      <c r="CA22" s="61" t="s">
        <v>1</v>
      </c>
      <c r="CB22" s="315" t="s">
        <v>178</v>
      </c>
      <c r="CC22" s="316"/>
      <c r="CD22" s="316"/>
      <c r="CE22" s="316"/>
      <c r="CF22" s="316"/>
      <c r="CG22" s="316"/>
      <c r="CH22" s="316"/>
      <c r="CI22" s="317"/>
      <c r="CJ22" s="61" t="s">
        <v>1</v>
      </c>
      <c r="CK22" s="323" t="s">
        <v>326</v>
      </c>
      <c r="CL22" s="303"/>
      <c r="CM22" s="303"/>
      <c r="CN22" s="303"/>
      <c r="CO22" s="304"/>
      <c r="CP22" s="199" t="s">
        <v>177</v>
      </c>
      <c r="CQ22" s="199" t="s">
        <v>293</v>
      </c>
      <c r="CR22" s="199" t="s">
        <v>139</v>
      </c>
      <c r="CS22" s="61" t="s">
        <v>1</v>
      </c>
      <c r="CT22" s="199" t="s">
        <v>176</v>
      </c>
      <c r="CU22" s="251" t="s">
        <v>11</v>
      </c>
      <c r="CV22" s="251"/>
      <c r="CW22" s="251"/>
      <c r="CX22" s="167" t="s">
        <v>175</v>
      </c>
      <c r="CY22" s="23"/>
      <c r="CZ22" s="23"/>
      <c r="DA22" s="23"/>
    </row>
    <row r="23" spans="1:105" s="24" customFormat="1" ht="18.75" customHeight="1">
      <c r="A23" s="306" t="s">
        <v>19</v>
      </c>
      <c r="B23" s="225" t="s">
        <v>138</v>
      </c>
      <c r="C23" s="225"/>
      <c r="D23" s="60" t="s">
        <v>5</v>
      </c>
      <c r="E23" s="59"/>
      <c r="F23" s="58" t="s">
        <v>148</v>
      </c>
      <c r="G23" s="58" t="s">
        <v>174</v>
      </c>
      <c r="H23" s="58" t="s">
        <v>173</v>
      </c>
      <c r="I23" s="190" t="s">
        <v>6</v>
      </c>
      <c r="J23" s="306" t="s">
        <v>19</v>
      </c>
      <c r="K23" s="199" t="s">
        <v>147</v>
      </c>
      <c r="L23" s="242" t="s">
        <v>172</v>
      </c>
      <c r="M23" s="233"/>
      <c r="N23" s="233"/>
      <c r="O23" s="234"/>
      <c r="P23" s="242" t="s">
        <v>171</v>
      </c>
      <c r="Q23" s="233"/>
      <c r="R23" s="234"/>
      <c r="S23" s="306" t="s">
        <v>19</v>
      </c>
      <c r="T23" s="194" t="s">
        <v>170</v>
      </c>
      <c r="U23" s="194" t="s">
        <v>169</v>
      </c>
      <c r="V23" s="199" t="s">
        <v>143</v>
      </c>
      <c r="W23" s="199" t="s">
        <v>149</v>
      </c>
      <c r="X23" s="56" t="s">
        <v>5</v>
      </c>
      <c r="Y23" s="306" t="s">
        <v>19</v>
      </c>
      <c r="Z23" s="195" t="s">
        <v>168</v>
      </c>
      <c r="AA23" s="225" t="s">
        <v>167</v>
      </c>
      <c r="AB23" s="225"/>
      <c r="AC23" s="199" t="s">
        <v>292</v>
      </c>
      <c r="AD23" s="199" t="s">
        <v>165</v>
      </c>
      <c r="AE23" s="199" t="s">
        <v>291</v>
      </c>
      <c r="AF23" s="199" t="s">
        <v>290</v>
      </c>
      <c r="AG23" s="329" t="s">
        <v>162</v>
      </c>
      <c r="AH23" s="330"/>
      <c r="AI23" s="331"/>
      <c r="AJ23" s="306" t="s">
        <v>19</v>
      </c>
      <c r="AK23" s="37" t="s">
        <v>161</v>
      </c>
      <c r="AL23" s="37" t="s">
        <v>289</v>
      </c>
      <c r="AM23" s="37" t="s">
        <v>160</v>
      </c>
      <c r="AN23" s="230" t="s">
        <v>159</v>
      </c>
      <c r="AO23" s="231"/>
      <c r="AP23" s="232"/>
      <c r="AQ23" s="195" t="s">
        <v>158</v>
      </c>
      <c r="AR23" s="306" t="s">
        <v>19</v>
      </c>
      <c r="AS23" s="318" t="s">
        <v>157</v>
      </c>
      <c r="AT23" s="319"/>
      <c r="AU23" s="319"/>
      <c r="AV23" s="319"/>
      <c r="AW23" s="320"/>
      <c r="AX23" s="57" t="s">
        <v>156</v>
      </c>
      <c r="AY23" s="37" t="s">
        <v>155</v>
      </c>
      <c r="AZ23" s="37" t="s">
        <v>5</v>
      </c>
      <c r="BA23" s="306" t="s">
        <v>19</v>
      </c>
      <c r="BB23" s="199" t="s">
        <v>148</v>
      </c>
      <c r="BC23" s="199" t="s">
        <v>154</v>
      </c>
      <c r="BD23" s="199" t="s">
        <v>153</v>
      </c>
      <c r="BE23" s="37" t="s">
        <v>6</v>
      </c>
      <c r="BF23" s="199" t="s">
        <v>147</v>
      </c>
      <c r="BG23" s="251" t="s">
        <v>152</v>
      </c>
      <c r="BH23" s="251"/>
      <c r="BI23" s="251"/>
      <c r="BJ23" s="251"/>
      <c r="BK23" s="306" t="s">
        <v>19</v>
      </c>
      <c r="BL23" s="220" t="s">
        <v>151</v>
      </c>
      <c r="BM23" s="220"/>
      <c r="BN23" s="220"/>
      <c r="BO23" s="52" t="s">
        <v>144</v>
      </c>
      <c r="BP23" s="194" t="s">
        <v>143</v>
      </c>
      <c r="BQ23" s="199" t="s">
        <v>150</v>
      </c>
      <c r="BR23" s="199" t="s">
        <v>149</v>
      </c>
      <c r="BS23" s="37" t="s">
        <v>5</v>
      </c>
      <c r="BT23" s="306" t="s">
        <v>19</v>
      </c>
      <c r="BU23" s="199" t="s">
        <v>148</v>
      </c>
      <c r="BV23" s="199" t="s">
        <v>147</v>
      </c>
      <c r="BW23" s="251" t="s">
        <v>146</v>
      </c>
      <c r="BX23" s="251"/>
      <c r="BY23" s="251"/>
      <c r="BZ23" s="251"/>
      <c r="CA23" s="306" t="s">
        <v>19</v>
      </c>
      <c r="CB23" s="251" t="s">
        <v>145</v>
      </c>
      <c r="CC23" s="251"/>
      <c r="CD23" s="251"/>
      <c r="CE23" s="52" t="s">
        <v>144</v>
      </c>
      <c r="CF23" s="194" t="s">
        <v>143</v>
      </c>
      <c r="CG23" s="199" t="s">
        <v>143</v>
      </c>
      <c r="CH23" s="199" t="s">
        <v>142</v>
      </c>
      <c r="CI23" s="195" t="s">
        <v>5</v>
      </c>
      <c r="CJ23" s="306" t="s">
        <v>19</v>
      </c>
      <c r="CK23" s="39" t="s">
        <v>141</v>
      </c>
      <c r="CL23" s="199" t="s">
        <v>192</v>
      </c>
      <c r="CM23" s="39" t="s">
        <v>140</v>
      </c>
      <c r="CN23" s="39" t="s">
        <v>9</v>
      </c>
      <c r="CO23" s="39" t="s">
        <v>115</v>
      </c>
      <c r="CP23" s="38"/>
      <c r="CQ23" s="39" t="s">
        <v>96</v>
      </c>
      <c r="CR23" s="39" t="s">
        <v>11</v>
      </c>
      <c r="CS23" s="306" t="s">
        <v>19</v>
      </c>
      <c r="CT23" s="38"/>
      <c r="CU23" s="322" t="s">
        <v>138</v>
      </c>
      <c r="CV23" s="322"/>
      <c r="CW23" s="195" t="s">
        <v>5</v>
      </c>
      <c r="CX23" s="166"/>
      <c r="CY23" s="23"/>
      <c r="CZ23" s="23"/>
      <c r="DA23" s="23"/>
    </row>
    <row r="24" spans="1:105" s="24" customFormat="1" ht="17.25" customHeight="1">
      <c r="A24" s="307"/>
      <c r="B24" s="56" t="s">
        <v>322</v>
      </c>
      <c r="C24" s="56" t="s">
        <v>323</v>
      </c>
      <c r="D24" s="23"/>
      <c r="E24" s="55" t="s">
        <v>137</v>
      </c>
      <c r="F24" s="49"/>
      <c r="G24" s="41"/>
      <c r="H24" s="41"/>
      <c r="I24" s="41"/>
      <c r="J24" s="307"/>
      <c r="K24" s="39" t="s">
        <v>121</v>
      </c>
      <c r="L24" s="194" t="s">
        <v>118</v>
      </c>
      <c r="M24" s="194" t="s">
        <v>120</v>
      </c>
      <c r="N24" s="194" t="s">
        <v>119</v>
      </c>
      <c r="O24" s="54" t="s">
        <v>6</v>
      </c>
      <c r="P24" s="194" t="s">
        <v>118</v>
      </c>
      <c r="Q24" s="325" t="s">
        <v>136</v>
      </c>
      <c r="R24" s="54" t="s">
        <v>6</v>
      </c>
      <c r="S24" s="307"/>
      <c r="T24" s="196" t="s">
        <v>135</v>
      </c>
      <c r="U24" s="196" t="s">
        <v>135</v>
      </c>
      <c r="V24" s="39" t="s">
        <v>134</v>
      </c>
      <c r="W24" s="39" t="s">
        <v>123</v>
      </c>
      <c r="X24" s="41"/>
      <c r="Y24" s="307"/>
      <c r="Z24" s="37"/>
      <c r="AA24" s="327"/>
      <c r="AB24" s="225"/>
      <c r="AC24" s="39" t="s">
        <v>324</v>
      </c>
      <c r="AD24" s="39" t="s">
        <v>133</v>
      </c>
      <c r="AE24" s="39" t="s">
        <v>324</v>
      </c>
      <c r="AF24" s="39" t="s">
        <v>324</v>
      </c>
      <c r="AG24" s="308" t="s">
        <v>132</v>
      </c>
      <c r="AH24" s="309"/>
      <c r="AI24" s="310"/>
      <c r="AJ24" s="307"/>
      <c r="AK24" s="41"/>
      <c r="AL24" s="41"/>
      <c r="AM24" s="41"/>
      <c r="AN24" s="44" t="s">
        <v>130</v>
      </c>
      <c r="AO24" s="44" t="s">
        <v>131</v>
      </c>
      <c r="AP24" s="44" t="s">
        <v>5</v>
      </c>
      <c r="AQ24" s="41"/>
      <c r="AR24" s="307"/>
      <c r="AS24" s="44" t="s">
        <v>130</v>
      </c>
      <c r="AT24" s="44" t="s">
        <v>129</v>
      </c>
      <c r="AU24" s="44" t="s">
        <v>128</v>
      </c>
      <c r="AV24" s="44" t="s">
        <v>127</v>
      </c>
      <c r="AW24" s="53" t="s">
        <v>5</v>
      </c>
      <c r="AX24" s="42" t="s">
        <v>126</v>
      </c>
      <c r="AY24" s="41"/>
      <c r="AZ24" s="41"/>
      <c r="BA24" s="307"/>
      <c r="BB24" s="39" t="s">
        <v>89</v>
      </c>
      <c r="BC24" s="39" t="s">
        <v>98</v>
      </c>
      <c r="BD24" s="39" t="s">
        <v>98</v>
      </c>
      <c r="BE24" s="37"/>
      <c r="BF24" s="39" t="s">
        <v>121</v>
      </c>
      <c r="BG24" s="194" t="s">
        <v>118</v>
      </c>
      <c r="BH24" s="194" t="s">
        <v>120</v>
      </c>
      <c r="BI24" s="194" t="s">
        <v>119</v>
      </c>
      <c r="BJ24" s="40" t="s">
        <v>6</v>
      </c>
      <c r="BK24" s="307"/>
      <c r="BL24" s="194" t="s">
        <v>118</v>
      </c>
      <c r="BM24" s="325" t="s">
        <v>125</v>
      </c>
      <c r="BN24" s="40" t="s">
        <v>6</v>
      </c>
      <c r="BO24" s="40" t="s">
        <v>117</v>
      </c>
      <c r="BP24" s="196" t="s">
        <v>117</v>
      </c>
      <c r="BQ24" s="39" t="s">
        <v>124</v>
      </c>
      <c r="BR24" s="39" t="s">
        <v>123</v>
      </c>
      <c r="BS24" s="37"/>
      <c r="BT24" s="307"/>
      <c r="BU24" s="39" t="s">
        <v>122</v>
      </c>
      <c r="BV24" s="39" t="s">
        <v>121</v>
      </c>
      <c r="BW24" s="194" t="s">
        <v>118</v>
      </c>
      <c r="BX24" s="194" t="s">
        <v>120</v>
      </c>
      <c r="BY24" s="194" t="s">
        <v>119</v>
      </c>
      <c r="BZ24" s="52" t="s">
        <v>6</v>
      </c>
      <c r="CA24" s="307"/>
      <c r="CB24" s="194" t="s">
        <v>118</v>
      </c>
      <c r="CC24" s="325" t="s">
        <v>183</v>
      </c>
      <c r="CD24" s="52" t="s">
        <v>6</v>
      </c>
      <c r="CE24" s="40" t="s">
        <v>117</v>
      </c>
      <c r="CF24" s="196" t="s">
        <v>117</v>
      </c>
      <c r="CG24" s="39" t="s">
        <v>134</v>
      </c>
      <c r="CH24" s="39" t="s">
        <v>116</v>
      </c>
      <c r="CI24" s="37"/>
      <c r="CJ24" s="307"/>
      <c r="CK24" s="37"/>
      <c r="CL24" s="39"/>
      <c r="CM24" s="39" t="s">
        <v>114</v>
      </c>
      <c r="CN24" s="39" t="s">
        <v>97</v>
      </c>
      <c r="CO24" s="39" t="s">
        <v>288</v>
      </c>
      <c r="CP24" s="38"/>
      <c r="CQ24" s="39"/>
      <c r="CR24" s="39" t="s">
        <v>96</v>
      </c>
      <c r="CS24" s="307"/>
      <c r="CT24" s="38"/>
      <c r="CU24" s="190" t="s">
        <v>322</v>
      </c>
      <c r="CV24" s="190" t="s">
        <v>323</v>
      </c>
      <c r="CW24" s="37"/>
      <c r="CX24" s="165"/>
      <c r="CY24" s="23"/>
      <c r="CZ24" s="23"/>
      <c r="DA24" s="23"/>
    </row>
    <row r="25" spans="1:105" s="24" customFormat="1" ht="17.25" customHeight="1">
      <c r="A25" s="307"/>
      <c r="B25" s="41"/>
      <c r="C25" s="41"/>
      <c r="D25" s="23"/>
      <c r="E25" s="50" t="s">
        <v>113</v>
      </c>
      <c r="F25" s="49"/>
      <c r="G25" s="41"/>
      <c r="H25" s="41"/>
      <c r="I25" s="41"/>
      <c r="J25" s="307"/>
      <c r="K25" s="39" t="s">
        <v>112</v>
      </c>
      <c r="L25" s="196" t="s">
        <v>94</v>
      </c>
      <c r="M25" s="196" t="s">
        <v>101</v>
      </c>
      <c r="N25" s="196" t="s">
        <v>100</v>
      </c>
      <c r="O25" s="48"/>
      <c r="P25" s="196" t="s">
        <v>94</v>
      </c>
      <c r="Q25" s="326"/>
      <c r="R25" s="47"/>
      <c r="S25" s="307"/>
      <c r="T25" s="196" t="s">
        <v>103</v>
      </c>
      <c r="U25" s="196" t="s">
        <v>103</v>
      </c>
      <c r="V25" s="39" t="s">
        <v>306</v>
      </c>
      <c r="W25" s="39" t="s">
        <v>103</v>
      </c>
      <c r="X25" s="46"/>
      <c r="Y25" s="307"/>
      <c r="Z25" s="41"/>
      <c r="AB25" s="328" t="s">
        <v>111</v>
      </c>
      <c r="AC25" s="41"/>
      <c r="AD25" s="41"/>
      <c r="AE25" s="41"/>
      <c r="AF25" s="41"/>
      <c r="AG25" s="51" t="s">
        <v>110</v>
      </c>
      <c r="AH25" s="51" t="s">
        <v>109</v>
      </c>
      <c r="AI25" s="51" t="s">
        <v>5</v>
      </c>
      <c r="AJ25" s="307"/>
      <c r="AK25" s="41"/>
      <c r="AL25" s="41"/>
      <c r="AM25" s="41"/>
      <c r="AN25" s="44" t="s">
        <v>108</v>
      </c>
      <c r="AO25" s="44" t="s">
        <v>105</v>
      </c>
      <c r="AP25" s="43"/>
      <c r="AQ25" s="41"/>
      <c r="AR25" s="307"/>
      <c r="AS25" s="44" t="s">
        <v>107</v>
      </c>
      <c r="AT25" s="44" t="s">
        <v>106</v>
      </c>
      <c r="AU25" s="44" t="s">
        <v>105</v>
      </c>
      <c r="AV25" s="44" t="s">
        <v>105</v>
      </c>
      <c r="AW25" s="43"/>
      <c r="AX25" s="42" t="s">
        <v>104</v>
      </c>
      <c r="AY25" s="41"/>
      <c r="AZ25" s="41"/>
      <c r="BA25" s="307"/>
      <c r="BB25" s="39"/>
      <c r="BC25" s="39" t="s">
        <v>90</v>
      </c>
      <c r="BD25" s="39" t="s">
        <v>90</v>
      </c>
      <c r="BE25" s="37"/>
      <c r="BF25" s="39" t="s">
        <v>103</v>
      </c>
      <c r="BG25" s="196" t="s">
        <v>89</v>
      </c>
      <c r="BH25" s="176" t="s">
        <v>101</v>
      </c>
      <c r="BI25" s="196" t="s">
        <v>100</v>
      </c>
      <c r="BJ25" s="40"/>
      <c r="BK25" s="307"/>
      <c r="BL25" s="196" t="s">
        <v>89</v>
      </c>
      <c r="BM25" s="326"/>
      <c r="BN25" s="37"/>
      <c r="BO25" s="40" t="s">
        <v>99</v>
      </c>
      <c r="BP25" s="196" t="s">
        <v>99</v>
      </c>
      <c r="BQ25" s="39" t="s">
        <v>306</v>
      </c>
      <c r="BR25" s="39" t="s">
        <v>103</v>
      </c>
      <c r="BS25" s="37"/>
      <c r="BT25" s="307"/>
      <c r="BU25" s="39" t="s">
        <v>102</v>
      </c>
      <c r="BV25" s="39" t="s">
        <v>307</v>
      </c>
      <c r="BW25" s="196" t="s">
        <v>89</v>
      </c>
      <c r="BX25" s="196" t="s">
        <v>101</v>
      </c>
      <c r="BY25" s="196" t="s">
        <v>100</v>
      </c>
      <c r="BZ25" s="40"/>
      <c r="CA25" s="307"/>
      <c r="CB25" s="196" t="s">
        <v>89</v>
      </c>
      <c r="CC25" s="326"/>
      <c r="CD25" s="40"/>
      <c r="CE25" s="40" t="s">
        <v>327</v>
      </c>
      <c r="CF25" s="196" t="s">
        <v>327</v>
      </c>
      <c r="CG25" s="39" t="s">
        <v>328</v>
      </c>
      <c r="CH25" s="39" t="s">
        <v>329</v>
      </c>
      <c r="CI25" s="37"/>
      <c r="CJ25" s="307"/>
      <c r="CK25" s="39"/>
      <c r="CL25" s="39"/>
      <c r="CM25" s="39" t="s">
        <v>97</v>
      </c>
      <c r="CN25" s="39"/>
      <c r="CO25" s="39"/>
      <c r="CP25" s="38"/>
      <c r="CQ25" s="39"/>
      <c r="CR25" s="46"/>
      <c r="CS25" s="307"/>
      <c r="CT25" s="38"/>
      <c r="CU25" s="37"/>
      <c r="CV25" s="37"/>
      <c r="CW25" s="37"/>
      <c r="CX25" s="165"/>
      <c r="CY25" s="23"/>
      <c r="CZ25" s="23"/>
      <c r="DA25" s="23"/>
    </row>
    <row r="26" spans="1:105" s="24" customFormat="1" ht="17.25" customHeight="1">
      <c r="A26" s="307"/>
      <c r="B26" s="41"/>
      <c r="C26" s="41"/>
      <c r="D26" s="23"/>
      <c r="E26" s="50" t="s">
        <v>95</v>
      </c>
      <c r="F26" s="49"/>
      <c r="G26" s="41"/>
      <c r="H26" s="41"/>
      <c r="I26" s="41"/>
      <c r="J26" s="307"/>
      <c r="K26" s="39" t="s">
        <v>90</v>
      </c>
      <c r="L26" s="196"/>
      <c r="M26" s="196" t="s">
        <v>94</v>
      </c>
      <c r="N26" s="196" t="s">
        <v>93</v>
      </c>
      <c r="O26" s="48"/>
      <c r="P26" s="196"/>
      <c r="Q26" s="326"/>
      <c r="R26" s="47"/>
      <c r="S26" s="307"/>
      <c r="T26" s="39"/>
      <c r="U26" s="39"/>
      <c r="V26" s="39"/>
      <c r="W26" s="39"/>
      <c r="X26" s="46"/>
      <c r="Y26" s="307"/>
      <c r="Z26" s="41"/>
      <c r="AA26" s="45"/>
      <c r="AB26" s="328"/>
      <c r="AC26" s="41"/>
      <c r="AD26" s="41"/>
      <c r="AE26" s="41"/>
      <c r="AF26" s="41"/>
      <c r="AG26" s="41"/>
      <c r="AH26" s="41"/>
      <c r="AI26" s="41"/>
      <c r="AJ26" s="307"/>
      <c r="AK26" s="41"/>
      <c r="AL26" s="41"/>
      <c r="AM26" s="41"/>
      <c r="AN26" s="43"/>
      <c r="AO26" s="43"/>
      <c r="AP26" s="43"/>
      <c r="AQ26" s="41"/>
      <c r="AR26" s="307"/>
      <c r="AS26" s="44" t="s">
        <v>92</v>
      </c>
      <c r="AT26" s="44"/>
      <c r="AU26" s="44"/>
      <c r="AV26" s="44"/>
      <c r="AW26" s="43"/>
      <c r="AX26" s="42" t="s">
        <v>91</v>
      </c>
      <c r="AY26" s="41"/>
      <c r="AZ26" s="41"/>
      <c r="BA26" s="307"/>
      <c r="BB26" s="39"/>
      <c r="BC26" s="39"/>
      <c r="BD26" s="39"/>
      <c r="BE26" s="37"/>
      <c r="BF26" s="39" t="s">
        <v>89</v>
      </c>
      <c r="BG26" s="196"/>
      <c r="BH26" s="196" t="s">
        <v>89</v>
      </c>
      <c r="BI26" s="196" t="s">
        <v>90</v>
      </c>
      <c r="BJ26" s="40"/>
      <c r="BK26" s="307"/>
      <c r="BL26" s="196"/>
      <c r="BM26" s="326"/>
      <c r="BN26" s="37"/>
      <c r="BO26" s="40" t="s">
        <v>89</v>
      </c>
      <c r="BP26" s="196" t="s">
        <v>89</v>
      </c>
      <c r="BQ26" s="39" t="s">
        <v>89</v>
      </c>
      <c r="BR26" s="39" t="s">
        <v>89</v>
      </c>
      <c r="BS26" s="37"/>
      <c r="BT26" s="307"/>
      <c r="BU26" s="39" t="s">
        <v>330</v>
      </c>
      <c r="BV26" s="39"/>
      <c r="BW26" s="196"/>
      <c r="BX26" s="196" t="s">
        <v>89</v>
      </c>
      <c r="BY26" s="196" t="s">
        <v>90</v>
      </c>
      <c r="BZ26" s="40"/>
      <c r="CA26" s="307"/>
      <c r="CB26" s="196"/>
      <c r="CC26" s="326"/>
      <c r="CD26" s="40"/>
      <c r="CE26" s="40"/>
      <c r="CF26" s="196"/>
      <c r="CG26" s="39"/>
      <c r="CH26" s="39"/>
      <c r="CI26" s="37"/>
      <c r="CJ26" s="307"/>
      <c r="CK26" s="39"/>
      <c r="CL26" s="39"/>
      <c r="CM26" s="39"/>
      <c r="CN26" s="39"/>
      <c r="CO26" s="39"/>
      <c r="CP26" s="38"/>
      <c r="CQ26" s="39"/>
      <c r="CR26" s="39"/>
      <c r="CS26" s="307"/>
      <c r="CT26" s="38"/>
      <c r="CU26" s="37"/>
      <c r="CV26" s="37"/>
      <c r="CW26" s="37"/>
      <c r="CX26" s="165"/>
      <c r="CY26" s="23"/>
      <c r="CZ26" s="23"/>
      <c r="DA26" s="23"/>
    </row>
    <row r="27" spans="1:105" s="24" customFormat="1" ht="17.25" customHeight="1">
      <c r="A27" s="307"/>
      <c r="B27" s="36" t="s">
        <v>88</v>
      </c>
      <c r="C27" s="36" t="s">
        <v>88</v>
      </c>
      <c r="D27" s="36" t="s">
        <v>88</v>
      </c>
      <c r="E27" s="36" t="s">
        <v>88</v>
      </c>
      <c r="F27" s="36" t="s">
        <v>87</v>
      </c>
      <c r="G27" s="36" t="s">
        <v>87</v>
      </c>
      <c r="H27" s="36" t="s">
        <v>87</v>
      </c>
      <c r="I27" s="36" t="s">
        <v>87</v>
      </c>
      <c r="J27" s="307"/>
      <c r="K27" s="36" t="s">
        <v>85</v>
      </c>
      <c r="L27" s="36" t="s">
        <v>85</v>
      </c>
      <c r="M27" s="36" t="s">
        <v>85</v>
      </c>
      <c r="N27" s="36" t="s">
        <v>85</v>
      </c>
      <c r="O27" s="36" t="s">
        <v>85</v>
      </c>
      <c r="P27" s="36" t="s">
        <v>85</v>
      </c>
      <c r="Q27" s="36" t="s">
        <v>85</v>
      </c>
      <c r="R27" s="36" t="s">
        <v>85</v>
      </c>
      <c r="S27" s="307"/>
      <c r="T27" s="35" t="s">
        <v>85</v>
      </c>
      <c r="U27" s="35" t="s">
        <v>86</v>
      </c>
      <c r="V27" s="35" t="s">
        <v>85</v>
      </c>
      <c r="W27" s="35" t="s">
        <v>85</v>
      </c>
      <c r="X27" s="35" t="s">
        <v>85</v>
      </c>
      <c r="Y27" s="307"/>
      <c r="Z27" s="35" t="s">
        <v>85</v>
      </c>
      <c r="AA27" s="201" t="s">
        <v>85</v>
      </c>
      <c r="AB27" s="328"/>
      <c r="AC27" s="35" t="s">
        <v>85</v>
      </c>
      <c r="AD27" s="35" t="s">
        <v>85</v>
      </c>
      <c r="AE27" s="35" t="s">
        <v>85</v>
      </c>
      <c r="AF27" s="35" t="s">
        <v>85</v>
      </c>
      <c r="AG27" s="35" t="s">
        <v>85</v>
      </c>
      <c r="AH27" s="35" t="s">
        <v>85</v>
      </c>
      <c r="AI27" s="35" t="s">
        <v>85</v>
      </c>
      <c r="AJ27" s="307"/>
      <c r="AK27" s="35" t="s">
        <v>85</v>
      </c>
      <c r="AL27" s="35" t="s">
        <v>85</v>
      </c>
      <c r="AM27" s="35" t="s">
        <v>85</v>
      </c>
      <c r="AN27" s="35" t="s">
        <v>85</v>
      </c>
      <c r="AO27" s="35" t="s">
        <v>85</v>
      </c>
      <c r="AP27" s="35" t="s">
        <v>85</v>
      </c>
      <c r="AQ27" s="35" t="s">
        <v>85</v>
      </c>
      <c r="AR27" s="307"/>
      <c r="AS27" s="35" t="s">
        <v>85</v>
      </c>
      <c r="AT27" s="35" t="s">
        <v>85</v>
      </c>
      <c r="AU27" s="35" t="s">
        <v>85</v>
      </c>
      <c r="AV27" s="35" t="s">
        <v>85</v>
      </c>
      <c r="AW27" s="35" t="s">
        <v>85</v>
      </c>
      <c r="AX27" s="35" t="s">
        <v>85</v>
      </c>
      <c r="AY27" s="35" t="s">
        <v>85</v>
      </c>
      <c r="AZ27" s="35" t="s">
        <v>85</v>
      </c>
      <c r="BA27" s="307"/>
      <c r="BB27" s="35" t="s">
        <v>85</v>
      </c>
      <c r="BC27" s="35" t="s">
        <v>85</v>
      </c>
      <c r="BD27" s="35" t="s">
        <v>85</v>
      </c>
      <c r="BE27" s="35" t="s">
        <v>85</v>
      </c>
      <c r="BF27" s="35" t="s">
        <v>85</v>
      </c>
      <c r="BG27" s="35" t="s">
        <v>85</v>
      </c>
      <c r="BH27" s="35" t="s">
        <v>85</v>
      </c>
      <c r="BI27" s="35" t="s">
        <v>85</v>
      </c>
      <c r="BJ27" s="35" t="s">
        <v>85</v>
      </c>
      <c r="BK27" s="307"/>
      <c r="BL27" s="35" t="s">
        <v>85</v>
      </c>
      <c r="BM27" s="35" t="s">
        <v>85</v>
      </c>
      <c r="BN27" s="35" t="s">
        <v>85</v>
      </c>
      <c r="BO27" s="35" t="s">
        <v>85</v>
      </c>
      <c r="BP27" s="35" t="s">
        <v>85</v>
      </c>
      <c r="BQ27" s="35" t="s">
        <v>85</v>
      </c>
      <c r="BR27" s="35" t="s">
        <v>85</v>
      </c>
      <c r="BS27" s="35" t="s">
        <v>85</v>
      </c>
      <c r="BT27" s="307"/>
      <c r="BU27" s="35" t="s">
        <v>85</v>
      </c>
      <c r="BV27" s="35" t="s">
        <v>85</v>
      </c>
      <c r="BW27" s="35" t="s">
        <v>85</v>
      </c>
      <c r="BX27" s="35" t="s">
        <v>85</v>
      </c>
      <c r="BY27" s="35" t="s">
        <v>85</v>
      </c>
      <c r="BZ27" s="35" t="s">
        <v>85</v>
      </c>
      <c r="CA27" s="307"/>
      <c r="CB27" s="35" t="s">
        <v>85</v>
      </c>
      <c r="CC27" s="35" t="s">
        <v>85</v>
      </c>
      <c r="CD27" s="35" t="s">
        <v>85</v>
      </c>
      <c r="CE27" s="35" t="s">
        <v>85</v>
      </c>
      <c r="CF27" s="35" t="s">
        <v>85</v>
      </c>
      <c r="CG27" s="35" t="s">
        <v>85</v>
      </c>
      <c r="CH27" s="35" t="s">
        <v>85</v>
      </c>
      <c r="CI27" s="35" t="s">
        <v>85</v>
      </c>
      <c r="CJ27" s="307"/>
      <c r="CK27" s="35" t="s">
        <v>85</v>
      </c>
      <c r="CL27" s="35" t="s">
        <v>85</v>
      </c>
      <c r="CM27" s="35" t="s">
        <v>85</v>
      </c>
      <c r="CN27" s="35" t="s">
        <v>85</v>
      </c>
      <c r="CO27" s="35" t="s">
        <v>85</v>
      </c>
      <c r="CP27" s="35" t="s">
        <v>85</v>
      </c>
      <c r="CQ27" s="35" t="s">
        <v>85</v>
      </c>
      <c r="CR27" s="35" t="s">
        <v>85</v>
      </c>
      <c r="CS27" s="307"/>
      <c r="CT27" s="35" t="s">
        <v>85</v>
      </c>
      <c r="CU27" s="35" t="s">
        <v>85</v>
      </c>
      <c r="CV27" s="35" t="s">
        <v>85</v>
      </c>
      <c r="CW27" s="35" t="s">
        <v>85</v>
      </c>
      <c r="CX27" s="164" t="s">
        <v>325</v>
      </c>
      <c r="CY27" s="23"/>
      <c r="CZ27" s="23"/>
      <c r="DA27" s="23"/>
    </row>
    <row r="28" spans="1:105" s="24" customFormat="1" ht="37.5" customHeight="1">
      <c r="A28" s="193" t="s">
        <v>84</v>
      </c>
      <c r="B28" s="33">
        <v>73636</v>
      </c>
      <c r="C28" s="33">
        <v>7037</v>
      </c>
      <c r="D28" s="13">
        <f>SUM(B28:C28)</f>
        <v>80673</v>
      </c>
      <c r="E28" s="33">
        <v>65</v>
      </c>
      <c r="F28" s="33">
        <v>218002265</v>
      </c>
      <c r="G28" s="33">
        <v>0</v>
      </c>
      <c r="H28" s="33">
        <v>0</v>
      </c>
      <c r="I28" s="13">
        <f>SUM(F28:H28)</f>
        <v>218002265</v>
      </c>
      <c r="J28" s="193" t="s">
        <v>84</v>
      </c>
      <c r="K28" s="34"/>
      <c r="L28" s="33">
        <v>2155797</v>
      </c>
      <c r="M28" s="33">
        <v>199036</v>
      </c>
      <c r="N28" s="33">
        <v>24603</v>
      </c>
      <c r="O28" s="13">
        <f>SUM(L28:N28)</f>
        <v>2379436</v>
      </c>
      <c r="P28" s="33">
        <v>16635</v>
      </c>
      <c r="Q28" s="33">
        <v>0</v>
      </c>
      <c r="R28" s="13">
        <f>SUM(P28:Q28)</f>
        <v>16635</v>
      </c>
      <c r="S28" s="193" t="s">
        <v>84</v>
      </c>
      <c r="T28" s="33">
        <v>847408</v>
      </c>
      <c r="U28" s="33">
        <v>267755</v>
      </c>
      <c r="V28" s="33">
        <v>54114</v>
      </c>
      <c r="W28" s="33">
        <v>71763</v>
      </c>
      <c r="X28" s="13">
        <f>SUM(I28,O28,R28,T28:W28)</f>
        <v>221639376</v>
      </c>
      <c r="Y28" s="193" t="s">
        <v>84</v>
      </c>
      <c r="Z28" s="33">
        <v>10142</v>
      </c>
      <c r="AA28" s="33">
        <v>1316402</v>
      </c>
      <c r="AB28" s="33">
        <v>713</v>
      </c>
      <c r="AC28" s="33">
        <v>41357041</v>
      </c>
      <c r="AD28" s="33">
        <v>1033479</v>
      </c>
      <c r="AE28" s="33">
        <v>3157168</v>
      </c>
      <c r="AF28" s="33">
        <v>150240</v>
      </c>
      <c r="AG28" s="33">
        <v>447460</v>
      </c>
      <c r="AH28" s="33">
        <v>370800</v>
      </c>
      <c r="AI28" s="13">
        <f>SUM(AG28:AH28)</f>
        <v>818260</v>
      </c>
      <c r="AJ28" s="193" t="s">
        <v>84</v>
      </c>
      <c r="AK28" s="33">
        <v>203320</v>
      </c>
      <c r="AL28" s="33">
        <v>310500</v>
      </c>
      <c r="AM28" s="33">
        <v>520</v>
      </c>
      <c r="AN28" s="33">
        <v>2648250</v>
      </c>
      <c r="AO28" s="33">
        <v>1238840</v>
      </c>
      <c r="AP28" s="13">
        <f>SUM(AN28:AO28)</f>
        <v>3887090</v>
      </c>
      <c r="AQ28" s="33">
        <v>1263180</v>
      </c>
      <c r="AR28" s="193" t="s">
        <v>84</v>
      </c>
      <c r="AS28" s="33">
        <v>2014980</v>
      </c>
      <c r="AT28" s="33">
        <v>1532700</v>
      </c>
      <c r="AU28" s="33">
        <v>346180</v>
      </c>
      <c r="AV28" s="33">
        <v>1719000</v>
      </c>
      <c r="AW28" s="13">
        <f>SUM(AS28:AV28)</f>
        <v>5612860</v>
      </c>
      <c r="AX28" s="33">
        <v>149960</v>
      </c>
      <c r="AY28" s="33">
        <v>34674340</v>
      </c>
      <c r="AZ28" s="13">
        <f>SUM(Z28:AA28,AC28:AF28,AI28,AK28:AM28,AP28:AQ28,AW28,AX28,AY28)</f>
        <v>93944502</v>
      </c>
      <c r="BA28" s="193" t="s">
        <v>84</v>
      </c>
      <c r="BB28" s="33">
        <v>124159819</v>
      </c>
      <c r="BC28" s="33">
        <v>0</v>
      </c>
      <c r="BD28" s="33">
        <v>0</v>
      </c>
      <c r="BE28" s="13">
        <f>SUM(BB28:BD28)</f>
        <v>124159819</v>
      </c>
      <c r="BF28" s="34"/>
      <c r="BG28" s="33">
        <v>2089287</v>
      </c>
      <c r="BH28" s="33">
        <v>196382</v>
      </c>
      <c r="BI28" s="33">
        <v>12301</v>
      </c>
      <c r="BJ28" s="13">
        <f>SUM(BG28:BI28)</f>
        <v>2297970</v>
      </c>
      <c r="BK28" s="193" t="s">
        <v>84</v>
      </c>
      <c r="BL28" s="33">
        <v>14774</v>
      </c>
      <c r="BM28" s="33">
        <v>0</v>
      </c>
      <c r="BN28" s="13">
        <f>SUM(BL28:BM28)</f>
        <v>14774</v>
      </c>
      <c r="BO28" s="33">
        <v>842641</v>
      </c>
      <c r="BP28" s="33">
        <v>257498</v>
      </c>
      <c r="BQ28" s="33">
        <v>53244</v>
      </c>
      <c r="BR28" s="33">
        <v>68928</v>
      </c>
      <c r="BS28" s="13">
        <f>SUM(BE28,BF28,BJ28,BO28,BN28,BP28,BQ28,BR28)</f>
        <v>127694874</v>
      </c>
      <c r="BT28" s="193" t="s">
        <v>84</v>
      </c>
      <c r="BU28" s="33">
        <v>4963101</v>
      </c>
      <c r="BV28" s="34"/>
      <c r="BW28" s="33">
        <v>41753</v>
      </c>
      <c r="BX28" s="33">
        <v>3203</v>
      </c>
      <c r="BY28" s="33">
        <v>197</v>
      </c>
      <c r="BZ28" s="13">
        <f>SUM(BW28:BY28)</f>
        <v>45153</v>
      </c>
      <c r="CA28" s="193" t="s">
        <v>84</v>
      </c>
      <c r="CB28" s="33">
        <v>532</v>
      </c>
      <c r="CC28" s="33">
        <v>0</v>
      </c>
      <c r="CD28" s="13">
        <f>SUM(CB28:CC28)</f>
        <v>532</v>
      </c>
      <c r="CE28" s="33">
        <v>16853</v>
      </c>
      <c r="CF28" s="33">
        <v>5150</v>
      </c>
      <c r="CG28" s="33">
        <v>1065</v>
      </c>
      <c r="CH28" s="33">
        <v>1379</v>
      </c>
      <c r="CI28" s="13">
        <f>SUM(BU28,BV28,BZ28,CD28,CF28,CE28,CG28,CH28)</f>
        <v>5033233</v>
      </c>
      <c r="CJ28" s="193" t="s">
        <v>84</v>
      </c>
      <c r="CK28" s="33">
        <v>110817</v>
      </c>
      <c r="CL28" s="33">
        <v>3702</v>
      </c>
      <c r="CM28" s="33">
        <v>101834</v>
      </c>
      <c r="CN28" s="33">
        <v>94657</v>
      </c>
      <c r="CO28" s="33">
        <v>35</v>
      </c>
      <c r="CP28" s="33">
        <v>374</v>
      </c>
      <c r="CQ28" s="33">
        <v>4697</v>
      </c>
      <c r="CR28" s="33">
        <v>4144</v>
      </c>
      <c r="CS28" s="193" t="s">
        <v>84</v>
      </c>
      <c r="CT28" s="33">
        <v>0</v>
      </c>
      <c r="CU28" s="33">
        <v>4529222</v>
      </c>
      <c r="CV28" s="33">
        <v>183751</v>
      </c>
      <c r="CW28" s="13">
        <f>SUM(CU28:CV28)</f>
        <v>4712973</v>
      </c>
      <c r="CX28" s="173">
        <f>BU28/BE28*100</f>
        <v>3.997348771908245</v>
      </c>
      <c r="CY28" s="23"/>
      <c r="CZ28" s="23"/>
      <c r="DA28" s="23"/>
    </row>
    <row r="29" spans="1:105" s="24" customFormat="1" ht="37.5" customHeight="1" thickBot="1">
      <c r="A29" s="199" t="s">
        <v>83</v>
      </c>
      <c r="B29" s="29">
        <v>1696</v>
      </c>
      <c r="C29" s="29">
        <v>0</v>
      </c>
      <c r="D29" s="13">
        <f>SUM(B29:C29)</f>
        <v>1696</v>
      </c>
      <c r="E29" s="29">
        <v>0</v>
      </c>
      <c r="F29" s="29">
        <v>29265266</v>
      </c>
      <c r="G29" s="29">
        <v>0</v>
      </c>
      <c r="H29" s="29">
        <v>0</v>
      </c>
      <c r="I29" s="13">
        <f>SUM(F29:H29)</f>
        <v>29265266</v>
      </c>
      <c r="J29" s="199" t="s">
        <v>83</v>
      </c>
      <c r="K29" s="30"/>
      <c r="L29" s="29">
        <v>367483</v>
      </c>
      <c r="M29" s="29">
        <v>18986</v>
      </c>
      <c r="N29" s="29">
        <v>2643</v>
      </c>
      <c r="O29" s="13">
        <f>SUM(L29:N29)</f>
        <v>389112</v>
      </c>
      <c r="P29" s="29">
        <v>4026</v>
      </c>
      <c r="Q29" s="29">
        <v>0</v>
      </c>
      <c r="R29" s="13">
        <f>SUM(P29:Q29)</f>
        <v>4026</v>
      </c>
      <c r="S29" s="199" t="s">
        <v>83</v>
      </c>
      <c r="T29" s="29">
        <v>2024166</v>
      </c>
      <c r="U29" s="29">
        <v>216347</v>
      </c>
      <c r="V29" s="29">
        <v>85760</v>
      </c>
      <c r="W29" s="29">
        <v>10501</v>
      </c>
      <c r="X29" s="13">
        <f>SUM(I29,O29,R29,T29:W29)</f>
        <v>31995178</v>
      </c>
      <c r="Y29" s="199" t="s">
        <v>83</v>
      </c>
      <c r="Z29" s="29">
        <v>1856</v>
      </c>
      <c r="AA29" s="29">
        <v>148733</v>
      </c>
      <c r="AB29" s="29">
        <v>43</v>
      </c>
      <c r="AC29" s="29">
        <v>2277564</v>
      </c>
      <c r="AD29" s="29">
        <v>289472</v>
      </c>
      <c r="AE29" s="29">
        <v>85864</v>
      </c>
      <c r="AF29" s="29">
        <v>8466</v>
      </c>
      <c r="AG29" s="29">
        <v>14300</v>
      </c>
      <c r="AH29" s="29">
        <v>14400</v>
      </c>
      <c r="AI29" s="13">
        <f>SUM(AG29:AH29)</f>
        <v>28700</v>
      </c>
      <c r="AJ29" s="199" t="s">
        <v>83</v>
      </c>
      <c r="AK29" s="32"/>
      <c r="AL29" s="32"/>
      <c r="AM29" s="32"/>
      <c r="AN29" s="29">
        <v>8690</v>
      </c>
      <c r="AO29" s="29">
        <v>1160</v>
      </c>
      <c r="AP29" s="31">
        <f>SUM(AN29:AO29)</f>
        <v>9850</v>
      </c>
      <c r="AQ29" s="29">
        <v>1630</v>
      </c>
      <c r="AR29" s="199" t="s">
        <v>83</v>
      </c>
      <c r="AS29" s="29">
        <v>89430</v>
      </c>
      <c r="AT29" s="29">
        <v>108900</v>
      </c>
      <c r="AU29" s="29">
        <v>31160</v>
      </c>
      <c r="AV29" s="29">
        <v>50850</v>
      </c>
      <c r="AW29" s="31">
        <f>SUM(AS29:AV29)</f>
        <v>280340</v>
      </c>
      <c r="AX29" s="29">
        <v>5750</v>
      </c>
      <c r="AY29" s="29">
        <v>612430</v>
      </c>
      <c r="AZ29" s="31">
        <f>SUM(Z29:AA29,AC29:AF29,AI29,AK29:AM29,AP29:AQ29,AW29,AX29,AY29)</f>
        <v>3750655</v>
      </c>
      <c r="BA29" s="199" t="s">
        <v>83</v>
      </c>
      <c r="BB29" s="29">
        <v>25516015</v>
      </c>
      <c r="BC29" s="29">
        <v>0</v>
      </c>
      <c r="BD29" s="29">
        <v>0</v>
      </c>
      <c r="BE29" s="13">
        <f>SUM(BB29:BD29)</f>
        <v>25516015</v>
      </c>
      <c r="BF29" s="30"/>
      <c r="BG29" s="29">
        <v>367469</v>
      </c>
      <c r="BH29" s="29">
        <v>18986</v>
      </c>
      <c r="BI29" s="29">
        <v>1321</v>
      </c>
      <c r="BJ29" s="13">
        <f>SUM(BG29:BI29)</f>
        <v>387776</v>
      </c>
      <c r="BK29" s="199" t="s">
        <v>83</v>
      </c>
      <c r="BL29" s="29">
        <v>4024</v>
      </c>
      <c r="BM29" s="29">
        <v>0</v>
      </c>
      <c r="BN29" s="13">
        <f>SUM(BL29:BM29)</f>
        <v>4024</v>
      </c>
      <c r="BO29" s="29">
        <v>2024156</v>
      </c>
      <c r="BP29" s="29">
        <v>216319</v>
      </c>
      <c r="BQ29" s="29">
        <v>85735</v>
      </c>
      <c r="BR29" s="29">
        <v>10498</v>
      </c>
      <c r="BS29" s="13">
        <f>SUM(BE29,BF29,BJ29,BO29,BN29,BP29,BQ29,BR29)</f>
        <v>28244523</v>
      </c>
      <c r="BT29" s="199" t="s">
        <v>83</v>
      </c>
      <c r="BU29" s="29">
        <v>1020573</v>
      </c>
      <c r="BV29" s="30"/>
      <c r="BW29" s="29">
        <v>7344</v>
      </c>
      <c r="BX29" s="29">
        <v>303</v>
      </c>
      <c r="BY29" s="29">
        <v>21</v>
      </c>
      <c r="BZ29" s="13">
        <f>SUM(BW29:BY29)</f>
        <v>7668</v>
      </c>
      <c r="CA29" s="199" t="s">
        <v>83</v>
      </c>
      <c r="CB29" s="29">
        <v>145</v>
      </c>
      <c r="CC29" s="29">
        <v>0</v>
      </c>
      <c r="CD29" s="13">
        <f>SUM(CB29:CC29)</f>
        <v>145</v>
      </c>
      <c r="CE29" s="29">
        <v>40483</v>
      </c>
      <c r="CF29" s="29">
        <v>4326</v>
      </c>
      <c r="CG29" s="29">
        <v>1715</v>
      </c>
      <c r="CH29" s="29">
        <v>210</v>
      </c>
      <c r="CI29" s="13">
        <f>SUM(BU29,BV29,BZ29,CD29,CF29,CE29,CG29,CH29)</f>
        <v>1075120</v>
      </c>
      <c r="CJ29" s="199" t="s">
        <v>83</v>
      </c>
      <c r="CK29" s="29">
        <v>1435</v>
      </c>
      <c r="CL29" s="29">
        <v>3400</v>
      </c>
      <c r="CM29" s="29">
        <v>0</v>
      </c>
      <c r="CN29" s="29">
        <v>63763</v>
      </c>
      <c r="CO29" s="29">
        <v>2</v>
      </c>
      <c r="CP29" s="29">
        <v>0</v>
      </c>
      <c r="CQ29" s="29">
        <v>2850</v>
      </c>
      <c r="CR29" s="29">
        <v>5104</v>
      </c>
      <c r="CS29" s="199" t="s">
        <v>83</v>
      </c>
      <c r="CT29" s="29">
        <v>0</v>
      </c>
      <c r="CU29" s="29">
        <v>998566</v>
      </c>
      <c r="CV29" s="29">
        <v>0</v>
      </c>
      <c r="CW29" s="13">
        <f>SUM(CU29:CV29)</f>
        <v>998566</v>
      </c>
      <c r="CX29" s="174">
        <f>BU29/BE29*100</f>
        <v>3.9997350683482509</v>
      </c>
      <c r="CY29" s="23"/>
      <c r="CZ29" s="23"/>
      <c r="DA29" s="23"/>
    </row>
    <row r="30" spans="1:105" s="24" customFormat="1" ht="37.5" customHeight="1" thickTop="1">
      <c r="A30" s="26" t="s">
        <v>7</v>
      </c>
      <c r="B30" s="25">
        <f t="shared" ref="B30:I30" si="26">SUM(B28:B29)</f>
        <v>75332</v>
      </c>
      <c r="C30" s="25">
        <f t="shared" si="26"/>
        <v>7037</v>
      </c>
      <c r="D30" s="25">
        <f t="shared" si="26"/>
        <v>82369</v>
      </c>
      <c r="E30" s="25">
        <f t="shared" si="26"/>
        <v>65</v>
      </c>
      <c r="F30" s="25">
        <f t="shared" si="26"/>
        <v>247267531</v>
      </c>
      <c r="G30" s="25">
        <f t="shared" si="26"/>
        <v>0</v>
      </c>
      <c r="H30" s="25">
        <f t="shared" si="26"/>
        <v>0</v>
      </c>
      <c r="I30" s="25">
        <f t="shared" si="26"/>
        <v>247267531</v>
      </c>
      <c r="J30" s="26" t="s">
        <v>7</v>
      </c>
      <c r="K30" s="163"/>
      <c r="L30" s="25">
        <f t="shared" ref="L30:R30" si="27">SUM(L28:L29)</f>
        <v>2523280</v>
      </c>
      <c r="M30" s="25">
        <f t="shared" si="27"/>
        <v>218022</v>
      </c>
      <c r="N30" s="25">
        <f t="shared" si="27"/>
        <v>27246</v>
      </c>
      <c r="O30" s="25">
        <f t="shared" si="27"/>
        <v>2768548</v>
      </c>
      <c r="P30" s="25">
        <f t="shared" si="27"/>
        <v>20661</v>
      </c>
      <c r="Q30" s="25">
        <f t="shared" si="27"/>
        <v>0</v>
      </c>
      <c r="R30" s="25">
        <f t="shared" si="27"/>
        <v>20661</v>
      </c>
      <c r="S30" s="26" t="s">
        <v>7</v>
      </c>
      <c r="T30" s="25">
        <f>SUM(T28:T29)</f>
        <v>2871574</v>
      </c>
      <c r="U30" s="25">
        <f>SUM(U28:U29)</f>
        <v>484102</v>
      </c>
      <c r="V30" s="25">
        <f>SUM(V28:V29)</f>
        <v>139874</v>
      </c>
      <c r="W30" s="25">
        <f>SUM(W28:W29)</f>
        <v>82264</v>
      </c>
      <c r="X30" s="25">
        <f>SUM(X28:X29)</f>
        <v>253634554</v>
      </c>
      <c r="Y30" s="26" t="s">
        <v>7</v>
      </c>
      <c r="Z30" s="25">
        <f t="shared" ref="Z30:AI30" si="28">SUM(Z28:Z29)</f>
        <v>11998</v>
      </c>
      <c r="AA30" s="25">
        <f t="shared" si="28"/>
        <v>1465135</v>
      </c>
      <c r="AB30" s="25">
        <f t="shared" si="28"/>
        <v>756</v>
      </c>
      <c r="AC30" s="25">
        <f t="shared" si="28"/>
        <v>43634605</v>
      </c>
      <c r="AD30" s="25">
        <f t="shared" si="28"/>
        <v>1322951</v>
      </c>
      <c r="AE30" s="25">
        <f t="shared" si="28"/>
        <v>3243032</v>
      </c>
      <c r="AF30" s="25">
        <f t="shared" si="28"/>
        <v>158706</v>
      </c>
      <c r="AG30" s="25">
        <f t="shared" si="28"/>
        <v>461760</v>
      </c>
      <c r="AH30" s="25">
        <f t="shared" si="28"/>
        <v>385200</v>
      </c>
      <c r="AI30" s="25">
        <f t="shared" si="28"/>
        <v>846960</v>
      </c>
      <c r="AJ30" s="26" t="s">
        <v>7</v>
      </c>
      <c r="AK30" s="25">
        <f t="shared" ref="AK30:AQ30" si="29">SUM(AK28:AK29)</f>
        <v>203320</v>
      </c>
      <c r="AL30" s="25">
        <f t="shared" si="29"/>
        <v>310500</v>
      </c>
      <c r="AM30" s="25">
        <f t="shared" si="29"/>
        <v>520</v>
      </c>
      <c r="AN30" s="25">
        <f t="shared" si="29"/>
        <v>2656940</v>
      </c>
      <c r="AO30" s="25">
        <f t="shared" si="29"/>
        <v>1240000</v>
      </c>
      <c r="AP30" s="25">
        <f t="shared" si="29"/>
        <v>3896940</v>
      </c>
      <c r="AQ30" s="25">
        <f t="shared" si="29"/>
        <v>1264810</v>
      </c>
      <c r="AR30" s="26" t="s">
        <v>7</v>
      </c>
      <c r="AS30" s="25">
        <f t="shared" ref="AS30:AY30" si="30">SUM(AS28:AS29)</f>
        <v>2104410</v>
      </c>
      <c r="AT30" s="25">
        <f t="shared" si="30"/>
        <v>1641600</v>
      </c>
      <c r="AU30" s="25">
        <f t="shared" si="30"/>
        <v>377340</v>
      </c>
      <c r="AV30" s="25">
        <f t="shared" si="30"/>
        <v>1769850</v>
      </c>
      <c r="AW30" s="25">
        <f t="shared" si="30"/>
        <v>5893200</v>
      </c>
      <c r="AX30" s="25">
        <f t="shared" si="30"/>
        <v>155710</v>
      </c>
      <c r="AY30" s="25">
        <f t="shared" si="30"/>
        <v>35286770</v>
      </c>
      <c r="AZ30" s="25">
        <f>SUM(Z30:AA30,AC30:AF30,AI30,AK30:AM30,AP30:AQ30,AW30,AX30,AY30)</f>
        <v>97695157</v>
      </c>
      <c r="BA30" s="26" t="s">
        <v>7</v>
      </c>
      <c r="BB30" s="25">
        <f>SUM(BB21:BB29)</f>
        <v>149675834</v>
      </c>
      <c r="BC30" s="25">
        <f>SUM(BC21:BC29)</f>
        <v>0</v>
      </c>
      <c r="BD30" s="25">
        <f>SUM(BD21:BD29)</f>
        <v>0</v>
      </c>
      <c r="BE30" s="25">
        <f>SUM(BE21:BE29)</f>
        <v>149675834</v>
      </c>
      <c r="BF30" s="28"/>
      <c r="BG30" s="25">
        <f>SUM(BG21:BG29)</f>
        <v>2456756</v>
      </c>
      <c r="BH30" s="25">
        <f>SUM(BH21:BH29)</f>
        <v>215368</v>
      </c>
      <c r="BI30" s="25">
        <f>SUM(BI21:BI29)</f>
        <v>13622</v>
      </c>
      <c r="BJ30" s="25">
        <f>SUM(BJ21:BJ29)</f>
        <v>2685746</v>
      </c>
      <c r="BK30" s="26" t="s">
        <v>7</v>
      </c>
      <c r="BL30" s="25">
        <f>SUM(BL21:BL29)</f>
        <v>18798</v>
      </c>
      <c r="BM30" s="25">
        <f>SUM(BM21:BM29)</f>
        <v>0</v>
      </c>
      <c r="BN30" s="25">
        <f>SUM(BN21:BN29)</f>
        <v>18798</v>
      </c>
      <c r="BO30" s="27">
        <f>SUM(BO28:BO29)</f>
        <v>2866797</v>
      </c>
      <c r="BP30" s="25">
        <f>SUM(BP21:BP29)</f>
        <v>473817</v>
      </c>
      <c r="BQ30" s="25">
        <f>SUM(BQ21:BQ29)</f>
        <v>138979</v>
      </c>
      <c r="BR30" s="25">
        <f>SUM(BR21:BR29)</f>
        <v>79426</v>
      </c>
      <c r="BS30" s="25">
        <f>SUM(BS28:BS29)</f>
        <v>155939397</v>
      </c>
      <c r="BT30" s="26" t="s">
        <v>7</v>
      </c>
      <c r="BU30" s="25">
        <f>SUM(BU21:BU29)</f>
        <v>5983674</v>
      </c>
      <c r="BV30" s="28"/>
      <c r="BW30" s="25">
        <f>SUM(BW21:BW29)</f>
        <v>49097</v>
      </c>
      <c r="BX30" s="25">
        <f>SUM(BX21:BX29)</f>
        <v>3506</v>
      </c>
      <c r="BY30" s="25">
        <f>SUM(BY21:BY29)</f>
        <v>218</v>
      </c>
      <c r="BZ30" s="25">
        <f>SUM(BZ21:BZ29)</f>
        <v>52821</v>
      </c>
      <c r="CA30" s="26" t="s">
        <v>7</v>
      </c>
      <c r="CB30" s="25">
        <f>SUM(CB21:CB29)</f>
        <v>677</v>
      </c>
      <c r="CC30" s="25">
        <f>SUM(CC21:CC29)</f>
        <v>0</v>
      </c>
      <c r="CD30" s="25">
        <f>SUM(CD21:CD29)</f>
        <v>677</v>
      </c>
      <c r="CE30" s="25">
        <f>SUM(CE28:CE29)</f>
        <v>57336</v>
      </c>
      <c r="CF30" s="25">
        <f>SUM(CF21:CF29)</f>
        <v>9476</v>
      </c>
      <c r="CG30" s="25">
        <f>SUM(CG21:CG29)</f>
        <v>2780</v>
      </c>
      <c r="CH30" s="25">
        <f>SUM(CH21:CH29)</f>
        <v>1589</v>
      </c>
      <c r="CI30" s="25">
        <f>SUM(CI21:CI29)</f>
        <v>6108353</v>
      </c>
      <c r="CJ30" s="26" t="s">
        <v>7</v>
      </c>
      <c r="CK30" s="25">
        <f t="shared" ref="CK30:CR30" si="31">SUM(CK21:CK29)</f>
        <v>112252</v>
      </c>
      <c r="CL30" s="25">
        <f t="shared" si="31"/>
        <v>7102</v>
      </c>
      <c r="CM30" s="25">
        <f t="shared" si="31"/>
        <v>101834</v>
      </c>
      <c r="CN30" s="25">
        <f t="shared" si="31"/>
        <v>158420</v>
      </c>
      <c r="CO30" s="25">
        <f t="shared" si="31"/>
        <v>37</v>
      </c>
      <c r="CP30" s="25">
        <f t="shared" si="31"/>
        <v>374</v>
      </c>
      <c r="CQ30" s="25">
        <f t="shared" si="31"/>
        <v>7547</v>
      </c>
      <c r="CR30" s="25">
        <f t="shared" si="31"/>
        <v>9248</v>
      </c>
      <c r="CS30" s="26" t="s">
        <v>7</v>
      </c>
      <c r="CT30" s="25">
        <f>SUM(CT21:CT29)</f>
        <v>0</v>
      </c>
      <c r="CU30" s="25">
        <f>SUM(CU21:CU29)</f>
        <v>5527788</v>
      </c>
      <c r="CV30" s="25">
        <f>SUM(CV21:CV29)</f>
        <v>183751</v>
      </c>
      <c r="CW30" s="25">
        <f>SUM(CW21:CW29)</f>
        <v>5711539</v>
      </c>
      <c r="CX30" s="175">
        <f>BU30/BE30*100</f>
        <v>3.9977555762274894</v>
      </c>
      <c r="CY30" s="23"/>
      <c r="CZ30" s="23"/>
      <c r="DA30" s="23"/>
    </row>
    <row r="31" spans="1:105" s="24" customFormat="1"/>
    <row r="32" spans="1:105">
      <c r="H32" s="4"/>
    </row>
  </sheetData>
  <sheetProtection selectLockedCells="1"/>
  <mergeCells count="85">
    <mergeCell ref="B22:E22"/>
    <mergeCell ref="Z22:AI22"/>
    <mergeCell ref="S4:S8"/>
    <mergeCell ref="F22:I22"/>
    <mergeCell ref="AJ4:AJ8"/>
    <mergeCell ref="T3:X3"/>
    <mergeCell ref="AG4:AI4"/>
    <mergeCell ref="AA4:AB5"/>
    <mergeCell ref="AB6:AB8"/>
    <mergeCell ref="AG5:AI5"/>
    <mergeCell ref="Z3:AI3"/>
    <mergeCell ref="A1:I1"/>
    <mergeCell ref="A4:A8"/>
    <mergeCell ref="L4:O4"/>
    <mergeCell ref="B3:E3"/>
    <mergeCell ref="B4:C4"/>
    <mergeCell ref="K3:R3"/>
    <mergeCell ref="Q5:Q7"/>
    <mergeCell ref="F3:I3"/>
    <mergeCell ref="J4:J8"/>
    <mergeCell ref="P4:R4"/>
    <mergeCell ref="CU23:CV23"/>
    <mergeCell ref="BK23:BK27"/>
    <mergeCell ref="A23:A27"/>
    <mergeCell ref="B23:C23"/>
    <mergeCell ref="L23:O23"/>
    <mergeCell ref="P23:R23"/>
    <mergeCell ref="Q24:Q26"/>
    <mergeCell ref="AA23:AB24"/>
    <mergeCell ref="AB25:AB27"/>
    <mergeCell ref="AR23:AR27"/>
    <mergeCell ref="CS23:CS27"/>
    <mergeCell ref="BL23:BN23"/>
    <mergeCell ref="AJ23:AJ27"/>
    <mergeCell ref="J23:J27"/>
    <mergeCell ref="S23:S27"/>
    <mergeCell ref="AG23:AI23"/>
    <mergeCell ref="CK3:CO3"/>
    <mergeCell ref="BG4:BJ4"/>
    <mergeCell ref="CB22:CI22"/>
    <mergeCell ref="BW23:BZ23"/>
    <mergeCell ref="CB23:CD23"/>
    <mergeCell ref="BT23:BT27"/>
    <mergeCell ref="CC5:CC7"/>
    <mergeCell ref="CB4:CD4"/>
    <mergeCell ref="CJ4:CJ8"/>
    <mergeCell ref="BW4:BZ4"/>
    <mergeCell ref="CJ23:CJ27"/>
    <mergeCell ref="CC24:CC26"/>
    <mergeCell ref="BM24:BM26"/>
    <mergeCell ref="CA23:CA27"/>
    <mergeCell ref="CU3:CW3"/>
    <mergeCell ref="BL3:BS3"/>
    <mergeCell ref="BB22:BJ22"/>
    <mergeCell ref="BL22:BS22"/>
    <mergeCell ref="BK4:BK8"/>
    <mergeCell ref="BU3:BZ3"/>
    <mergeCell ref="BU22:BZ22"/>
    <mergeCell ref="CA4:CA8"/>
    <mergeCell ref="CU4:CV4"/>
    <mergeCell ref="CB3:CI3"/>
    <mergeCell ref="CU22:CW22"/>
    <mergeCell ref="CK22:CO22"/>
    <mergeCell ref="CS4:CS8"/>
    <mergeCell ref="BL4:BN4"/>
    <mergeCell ref="BT4:BT8"/>
    <mergeCell ref="BM5:BM7"/>
    <mergeCell ref="AK3:AQ3"/>
    <mergeCell ref="AS3:AZ3"/>
    <mergeCell ref="BB3:BJ3"/>
    <mergeCell ref="AN23:AP23"/>
    <mergeCell ref="AS23:AW23"/>
    <mergeCell ref="BA23:BA27"/>
    <mergeCell ref="BG23:BJ23"/>
    <mergeCell ref="AR4:AR8"/>
    <mergeCell ref="AS4:AW4"/>
    <mergeCell ref="BA4:BA8"/>
    <mergeCell ref="AK22:AQ22"/>
    <mergeCell ref="AS22:AZ22"/>
    <mergeCell ref="AN4:AP4"/>
    <mergeCell ref="Y23:Y27"/>
    <mergeCell ref="AG24:AI24"/>
    <mergeCell ref="K22:R22"/>
    <mergeCell ref="Y4:Y8"/>
    <mergeCell ref="T22:X22"/>
  </mergeCells>
  <phoneticPr fontId="2"/>
  <pageMargins left="0.70866141732283472" right="0.70866141732283472" top="0.74803149606299213" bottom="0.74803149606299213" header="0.31496062992125984" footer="0.23622047244094491"/>
  <pageSetup paperSize="9" scale="86" firstPageNumber="49" orientation="portrait" useFirstPageNumber="1" r:id="rId1"/>
  <headerFooter>
    <oddFooter>&amp;C&amp;"ＭＳ 明朝,標準"&amp;13&amp;P</oddFooter>
  </headerFooter>
  <colBreaks count="11" manualBreakCount="11">
    <brk id="9" max="1048575" man="1"/>
    <brk id="18" max="1048575" man="1"/>
    <brk id="24" max="1048575" man="1"/>
    <brk id="35" max="1048575" man="1"/>
    <brk id="43" max="1048575" man="1"/>
    <brk id="52" max="29" man="1"/>
    <brk id="62" max="29" man="1"/>
    <brk id="71" max="1048575" man="1"/>
    <brk id="78" max="1048575" man="1"/>
    <brk id="87" max="1048575" man="1"/>
    <brk id="9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view="pageBreakPreview" zoomScale="115" zoomScaleNormal="100" zoomScaleSheetLayoutView="115" workbookViewId="0">
      <selection activeCell="O8" sqref="O8"/>
    </sheetView>
  </sheetViews>
  <sheetFormatPr defaultRowHeight="13.5"/>
  <cols>
    <col min="1" max="1" width="8.75" style="2" customWidth="1"/>
    <col min="2" max="2" width="8.625" style="2" customWidth="1"/>
    <col min="3" max="4" width="9.375" style="2" customWidth="1"/>
    <col min="5" max="10" width="8.75" style="2" customWidth="1"/>
    <col min="11" max="16384" width="9" style="2"/>
  </cols>
  <sheetData>
    <row r="1" spans="1:11" s="24" customFormat="1" ht="30" customHeight="1">
      <c r="A1" s="254" t="s">
        <v>219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s="24" customFormat="1" ht="22.5" customHeight="1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1" s="24" customFormat="1" ht="18.75" customHeight="1">
      <c r="A3" s="362" t="s">
        <v>218</v>
      </c>
      <c r="B3" s="363"/>
      <c r="C3" s="363"/>
      <c r="D3" s="363"/>
      <c r="E3" s="363"/>
      <c r="F3" s="363"/>
      <c r="G3" s="363"/>
      <c r="H3" s="363"/>
      <c r="I3" s="363"/>
      <c r="J3" s="363"/>
      <c r="K3" s="364"/>
    </row>
    <row r="4" spans="1:11" s="24" customFormat="1" ht="18.75" customHeight="1">
      <c r="A4" s="195" t="s">
        <v>168</v>
      </c>
      <c r="B4" s="366" t="s">
        <v>167</v>
      </c>
      <c r="C4" s="225"/>
      <c r="D4" s="58" t="s">
        <v>166</v>
      </c>
      <c r="E4" s="52" t="s">
        <v>165</v>
      </c>
      <c r="F4" s="367" t="s">
        <v>164</v>
      </c>
      <c r="G4" s="368"/>
      <c r="H4" s="368"/>
      <c r="I4" s="368"/>
      <c r="J4" s="368"/>
      <c r="K4" s="369"/>
    </row>
    <row r="5" spans="1:11" s="24" customFormat="1" ht="18.75" customHeight="1">
      <c r="A5" s="37"/>
      <c r="B5" s="86"/>
      <c r="C5" s="370" t="s">
        <v>335</v>
      </c>
      <c r="D5" s="87"/>
      <c r="E5" s="40" t="s">
        <v>133</v>
      </c>
      <c r="F5" s="37"/>
      <c r="G5" s="337" t="s">
        <v>217</v>
      </c>
      <c r="H5" s="337" t="s">
        <v>216</v>
      </c>
      <c r="I5" s="337" t="s">
        <v>215</v>
      </c>
      <c r="J5" s="337" t="s">
        <v>214</v>
      </c>
      <c r="K5" s="337" t="s">
        <v>213</v>
      </c>
    </row>
    <row r="6" spans="1:11" s="24" customFormat="1" ht="18.75" customHeight="1">
      <c r="A6" s="37"/>
      <c r="B6" s="86"/>
      <c r="C6" s="371"/>
      <c r="D6" s="37"/>
      <c r="E6" s="37"/>
      <c r="F6" s="37"/>
      <c r="G6" s="338"/>
      <c r="H6" s="338"/>
      <c r="I6" s="338"/>
      <c r="J6" s="338"/>
      <c r="K6" s="338"/>
    </row>
    <row r="7" spans="1:11" s="24" customFormat="1" ht="18.75" customHeight="1">
      <c r="A7" s="200" t="s">
        <v>188</v>
      </c>
      <c r="B7" s="85" t="s">
        <v>188</v>
      </c>
      <c r="C7" s="200" t="s">
        <v>188</v>
      </c>
      <c r="D7" s="200" t="s">
        <v>188</v>
      </c>
      <c r="E7" s="200" t="s">
        <v>188</v>
      </c>
      <c r="F7" s="200" t="s">
        <v>188</v>
      </c>
      <c r="G7" s="200" t="s">
        <v>188</v>
      </c>
      <c r="H7" s="200" t="s">
        <v>188</v>
      </c>
      <c r="I7" s="200" t="s">
        <v>188</v>
      </c>
      <c r="J7" s="200" t="s">
        <v>188</v>
      </c>
      <c r="K7" s="200" t="s">
        <v>188</v>
      </c>
    </row>
    <row r="8" spans="1:11" s="24" customFormat="1" ht="22.5" customHeight="1">
      <c r="A8" s="33">
        <v>25</v>
      </c>
      <c r="B8" s="84">
        <v>6819</v>
      </c>
      <c r="C8" s="33">
        <v>24</v>
      </c>
      <c r="D8" s="33">
        <v>80509</v>
      </c>
      <c r="E8" s="33">
        <v>5150</v>
      </c>
      <c r="F8" s="33">
        <v>63415</v>
      </c>
      <c r="G8" s="33">
        <v>46461</v>
      </c>
      <c r="H8" s="33">
        <v>8736</v>
      </c>
      <c r="I8" s="33">
        <v>51996</v>
      </c>
      <c r="J8" s="33">
        <v>26982</v>
      </c>
      <c r="K8" s="33">
        <v>10439</v>
      </c>
    </row>
    <row r="9" spans="1:11" s="24" customFormat="1" ht="18.75" customHeight="1">
      <c r="A9" s="23"/>
      <c r="B9" s="23"/>
      <c r="C9" s="23"/>
      <c r="D9" s="23"/>
      <c r="E9" s="23"/>
      <c r="F9" s="23"/>
      <c r="G9" s="23"/>
      <c r="H9" s="23"/>
      <c r="I9" s="23"/>
      <c r="J9" s="23"/>
    </row>
    <row r="10" spans="1:11" s="24" customFormat="1" ht="18.75" customHeight="1">
      <c r="A10" s="230" t="s">
        <v>212</v>
      </c>
      <c r="B10" s="231"/>
      <c r="C10" s="231"/>
      <c r="D10" s="231"/>
      <c r="E10" s="231"/>
      <c r="F10" s="231"/>
      <c r="G10" s="231"/>
      <c r="H10" s="232"/>
    </row>
    <row r="11" spans="1:11" s="24" customFormat="1" ht="18.75" customHeight="1">
      <c r="A11" s="227" t="s">
        <v>163</v>
      </c>
      <c r="B11" s="226"/>
      <c r="C11" s="339" t="s">
        <v>162</v>
      </c>
      <c r="D11" s="339"/>
      <c r="E11" s="339"/>
      <c r="F11" s="172" t="s">
        <v>161</v>
      </c>
      <c r="G11" s="195" t="s">
        <v>289</v>
      </c>
      <c r="H11" s="195" t="s">
        <v>160</v>
      </c>
    </row>
    <row r="12" spans="1:11" s="24" customFormat="1" ht="18.75" customHeight="1">
      <c r="A12" s="37"/>
      <c r="B12" s="337" t="s">
        <v>211</v>
      </c>
      <c r="C12" s="195" t="s">
        <v>110</v>
      </c>
      <c r="D12" s="197" t="s">
        <v>210</v>
      </c>
      <c r="E12" s="195" t="s">
        <v>205</v>
      </c>
      <c r="F12" s="37"/>
      <c r="G12" s="37"/>
      <c r="H12" s="37"/>
    </row>
    <row r="13" spans="1:11" s="24" customFormat="1" ht="11.25" customHeight="1">
      <c r="A13" s="37"/>
      <c r="B13" s="338"/>
      <c r="C13" s="37"/>
      <c r="D13" s="37"/>
      <c r="E13" s="37"/>
      <c r="F13" s="37"/>
      <c r="G13" s="37"/>
      <c r="H13" s="37"/>
    </row>
    <row r="14" spans="1:11" s="24" customFormat="1" ht="11.25" customHeight="1">
      <c r="A14" s="37"/>
      <c r="B14" s="338"/>
      <c r="C14" s="37"/>
      <c r="D14" s="37"/>
      <c r="E14" s="37"/>
      <c r="F14" s="37"/>
      <c r="G14" s="37"/>
      <c r="H14" s="37"/>
    </row>
    <row r="15" spans="1:11" s="24" customFormat="1" ht="18.75" customHeight="1">
      <c r="A15" s="200" t="s">
        <v>199</v>
      </c>
      <c r="B15" s="200" t="s">
        <v>199</v>
      </c>
      <c r="C15" s="200" t="s">
        <v>199</v>
      </c>
      <c r="D15" s="200" t="s">
        <v>199</v>
      </c>
      <c r="E15" s="200" t="s">
        <v>199</v>
      </c>
      <c r="F15" s="200" t="s">
        <v>199</v>
      </c>
      <c r="G15" s="200" t="s">
        <v>199</v>
      </c>
      <c r="H15" s="200" t="s">
        <v>199</v>
      </c>
    </row>
    <row r="16" spans="1:11" s="24" customFormat="1" ht="22.5" customHeight="1">
      <c r="A16" s="33">
        <v>17206</v>
      </c>
      <c r="B16" s="33">
        <v>1145</v>
      </c>
      <c r="C16" s="33">
        <v>1722</v>
      </c>
      <c r="D16" s="33">
        <v>1259</v>
      </c>
      <c r="E16" s="33">
        <v>2937</v>
      </c>
      <c r="F16" s="33">
        <v>782</v>
      </c>
      <c r="G16" s="33">
        <v>1035</v>
      </c>
      <c r="H16" s="33">
        <v>2</v>
      </c>
    </row>
    <row r="17" spans="1:11" s="24" customFormat="1" ht="18.7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</row>
    <row r="18" spans="1:11" s="24" customFormat="1" ht="18.75" customHeight="1">
      <c r="A18" s="362" t="s">
        <v>209</v>
      </c>
      <c r="B18" s="363"/>
      <c r="C18" s="363"/>
      <c r="D18" s="363"/>
      <c r="E18" s="363"/>
      <c r="F18" s="363"/>
      <c r="G18" s="363"/>
      <c r="H18" s="363"/>
      <c r="I18" s="363"/>
      <c r="J18" s="363"/>
      <c r="K18" s="364"/>
    </row>
    <row r="19" spans="1:11" s="24" customFormat="1" ht="18.75" customHeight="1">
      <c r="A19" s="341" t="s">
        <v>159</v>
      </c>
      <c r="B19" s="342"/>
      <c r="C19" s="343"/>
      <c r="D19" s="56" t="s">
        <v>208</v>
      </c>
      <c r="E19" s="359" t="s">
        <v>157</v>
      </c>
      <c r="F19" s="360"/>
      <c r="G19" s="360"/>
      <c r="H19" s="360"/>
      <c r="I19" s="360"/>
      <c r="J19" s="360"/>
      <c r="K19" s="361"/>
    </row>
    <row r="20" spans="1:11" s="24" customFormat="1" ht="18.75" customHeight="1">
      <c r="A20" s="52" t="s">
        <v>130</v>
      </c>
      <c r="B20" s="83" t="s">
        <v>131</v>
      </c>
      <c r="C20" s="52" t="s">
        <v>5</v>
      </c>
      <c r="D20" s="365"/>
      <c r="E20" s="52" t="s">
        <v>130</v>
      </c>
      <c r="F20" s="52" t="s">
        <v>207</v>
      </c>
      <c r="G20" s="52" t="s">
        <v>206</v>
      </c>
      <c r="H20" s="83" t="s">
        <v>127</v>
      </c>
      <c r="I20" s="83" t="s">
        <v>205</v>
      </c>
      <c r="J20" s="357" t="s">
        <v>331</v>
      </c>
      <c r="K20" s="358"/>
    </row>
    <row r="21" spans="1:11" s="24" customFormat="1" ht="15" customHeight="1">
      <c r="A21" s="53" t="s">
        <v>204</v>
      </c>
      <c r="B21" s="53" t="s">
        <v>105</v>
      </c>
      <c r="C21" s="40"/>
      <c r="D21" s="365"/>
      <c r="E21" s="53" t="s">
        <v>203</v>
      </c>
      <c r="F21" s="53" t="s">
        <v>202</v>
      </c>
      <c r="G21" s="53" t="s">
        <v>105</v>
      </c>
      <c r="H21" s="53" t="s">
        <v>201</v>
      </c>
      <c r="I21" s="171"/>
      <c r="J21" s="355" t="s">
        <v>332</v>
      </c>
      <c r="K21" s="356"/>
    </row>
    <row r="22" spans="1:11" s="24" customFormat="1" ht="15" customHeight="1">
      <c r="A22" s="40"/>
      <c r="B22" s="40"/>
      <c r="C22" s="40"/>
      <c r="D22" s="365"/>
      <c r="E22" s="53" t="s">
        <v>200</v>
      </c>
      <c r="F22" s="44" t="s">
        <v>333</v>
      </c>
      <c r="G22" s="44"/>
      <c r="H22" s="44"/>
      <c r="I22" s="171"/>
      <c r="J22" s="355" t="s">
        <v>334</v>
      </c>
      <c r="K22" s="356"/>
    </row>
    <row r="23" spans="1:11" s="24" customFormat="1" ht="18.75" customHeight="1">
      <c r="A23" s="200" t="s">
        <v>199</v>
      </c>
      <c r="B23" s="200" t="s">
        <v>199</v>
      </c>
      <c r="C23" s="200" t="s">
        <v>199</v>
      </c>
      <c r="D23" s="200" t="s">
        <v>199</v>
      </c>
      <c r="E23" s="200" t="s">
        <v>199</v>
      </c>
      <c r="F23" s="200" t="s">
        <v>199</v>
      </c>
      <c r="G23" s="200" t="s">
        <v>199</v>
      </c>
      <c r="H23" s="200" t="s">
        <v>199</v>
      </c>
      <c r="I23" s="200" t="s">
        <v>199</v>
      </c>
      <c r="J23" s="344" t="s">
        <v>188</v>
      </c>
      <c r="K23" s="344"/>
    </row>
    <row r="24" spans="1:11" s="24" customFormat="1" ht="22.5" customHeight="1">
      <c r="A24" s="33">
        <v>8100</v>
      </c>
      <c r="B24" s="33">
        <v>3269</v>
      </c>
      <c r="C24" s="80">
        <f>SUM(A24:B24)</f>
        <v>11369</v>
      </c>
      <c r="D24" s="33">
        <v>4296</v>
      </c>
      <c r="E24" s="33">
        <v>5660</v>
      </c>
      <c r="F24" s="33">
        <v>3284</v>
      </c>
      <c r="G24" s="33">
        <v>901</v>
      </c>
      <c r="H24" s="33">
        <v>3635</v>
      </c>
      <c r="I24" s="76">
        <v>11509</v>
      </c>
      <c r="J24" s="351">
        <v>670</v>
      </c>
      <c r="K24" s="352"/>
    </row>
    <row r="25" spans="1:11" s="24" customFormat="1" ht="18.75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</row>
    <row r="26" spans="1:11" s="24" customFormat="1" ht="26.25" customHeight="1">
      <c r="A26" s="230" t="s">
        <v>198</v>
      </c>
      <c r="B26" s="231"/>
      <c r="C26" s="231"/>
      <c r="D26" s="231"/>
      <c r="E26" s="231"/>
      <c r="F26" s="232"/>
      <c r="G26" s="281" t="s">
        <v>197</v>
      </c>
      <c r="H26" s="281"/>
    </row>
    <row r="27" spans="1:11" s="24" customFormat="1" ht="18.75" customHeight="1">
      <c r="A27" s="251" t="s">
        <v>31</v>
      </c>
      <c r="B27" s="251"/>
      <c r="C27" s="251"/>
      <c r="D27" s="251" t="s">
        <v>336</v>
      </c>
      <c r="E27" s="251"/>
      <c r="F27" s="251"/>
      <c r="G27" s="340"/>
      <c r="H27" s="340"/>
    </row>
    <row r="28" spans="1:11" s="24" customFormat="1" ht="18.75" customHeight="1">
      <c r="A28" s="195" t="s">
        <v>130</v>
      </c>
      <c r="B28" s="195" t="s">
        <v>109</v>
      </c>
      <c r="C28" s="195" t="s">
        <v>5</v>
      </c>
      <c r="D28" s="195" t="s">
        <v>130</v>
      </c>
      <c r="E28" s="195" t="s">
        <v>109</v>
      </c>
      <c r="F28" s="195" t="s">
        <v>5</v>
      </c>
      <c r="G28" s="82"/>
      <c r="H28" s="81"/>
    </row>
    <row r="29" spans="1:11" s="24" customFormat="1" ht="18.75" customHeight="1">
      <c r="A29" s="37"/>
      <c r="B29" s="37"/>
      <c r="C29" s="37"/>
      <c r="D29" s="37"/>
      <c r="E29" s="37"/>
      <c r="F29" s="37"/>
      <c r="G29" s="82"/>
      <c r="H29" s="81"/>
    </row>
    <row r="30" spans="1:11" s="24" customFormat="1" ht="18.75" customHeight="1">
      <c r="A30" s="200" t="s">
        <v>188</v>
      </c>
      <c r="B30" s="200" t="s">
        <v>188</v>
      </c>
      <c r="C30" s="200" t="s">
        <v>188</v>
      </c>
      <c r="D30" s="200" t="s">
        <v>188</v>
      </c>
      <c r="E30" s="200" t="s">
        <v>188</v>
      </c>
      <c r="F30" s="200" t="s">
        <v>188</v>
      </c>
      <c r="G30" s="344" t="s">
        <v>188</v>
      </c>
      <c r="H30" s="344"/>
    </row>
    <row r="31" spans="1:11" s="24" customFormat="1" ht="22.5" customHeight="1">
      <c r="A31" s="33">
        <v>743</v>
      </c>
      <c r="B31" s="33">
        <v>415</v>
      </c>
      <c r="C31" s="80">
        <f>SUM(A31:B31)</f>
        <v>1158</v>
      </c>
      <c r="D31" s="33">
        <v>1033</v>
      </c>
      <c r="E31" s="33">
        <v>869</v>
      </c>
      <c r="F31" s="80">
        <f>SUM(D31:E31)</f>
        <v>1902</v>
      </c>
      <c r="G31" s="345">
        <v>0</v>
      </c>
      <c r="H31" s="346"/>
    </row>
    <row r="32" spans="1:11" s="24" customFormat="1" ht="18.7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</row>
    <row r="33" spans="1:10" s="24" customFormat="1" ht="37.5" customHeight="1">
      <c r="A33" s="281" t="s">
        <v>337</v>
      </c>
      <c r="B33" s="281"/>
      <c r="C33" s="281" t="s">
        <v>338</v>
      </c>
      <c r="D33" s="281"/>
      <c r="E33" s="347" t="s">
        <v>196</v>
      </c>
      <c r="F33" s="348"/>
      <c r="G33" s="348"/>
      <c r="H33" s="348"/>
      <c r="I33" s="348"/>
      <c r="J33" s="349"/>
    </row>
    <row r="34" spans="1:10" s="24" customFormat="1" ht="18.75" customHeight="1">
      <c r="A34" s="281" t="s">
        <v>194</v>
      </c>
      <c r="B34" s="281" t="s">
        <v>195</v>
      </c>
      <c r="C34" s="281" t="s">
        <v>194</v>
      </c>
      <c r="D34" s="281" t="s">
        <v>193</v>
      </c>
      <c r="E34" s="281" t="s">
        <v>192</v>
      </c>
      <c r="F34" s="281" t="s">
        <v>191</v>
      </c>
      <c r="G34" s="281" t="s">
        <v>190</v>
      </c>
      <c r="H34" s="256" t="s">
        <v>189</v>
      </c>
      <c r="I34" s="353" t="s">
        <v>296</v>
      </c>
      <c r="J34" s="353" t="s">
        <v>295</v>
      </c>
    </row>
    <row r="35" spans="1:10" s="24" customFormat="1" ht="18.75" customHeight="1">
      <c r="A35" s="340"/>
      <c r="B35" s="340"/>
      <c r="C35" s="340"/>
      <c r="D35" s="340"/>
      <c r="E35" s="340"/>
      <c r="F35" s="340"/>
      <c r="G35" s="340"/>
      <c r="H35" s="350"/>
      <c r="I35" s="354"/>
      <c r="J35" s="354"/>
    </row>
    <row r="36" spans="1:10" s="24" customFormat="1" ht="18.75" customHeight="1">
      <c r="A36" s="46"/>
      <c r="B36" s="46"/>
      <c r="C36" s="46"/>
      <c r="D36" s="46"/>
      <c r="E36" s="46"/>
      <c r="F36" s="46"/>
      <c r="G36" s="46"/>
      <c r="H36" s="79"/>
      <c r="I36" s="46"/>
      <c r="J36" s="46"/>
    </row>
    <row r="37" spans="1:10" s="24" customFormat="1" ht="18.75" customHeight="1">
      <c r="A37" s="200" t="s">
        <v>188</v>
      </c>
      <c r="B37" s="200" t="s">
        <v>85</v>
      </c>
      <c r="C37" s="200" t="s">
        <v>188</v>
      </c>
      <c r="D37" s="200" t="s">
        <v>85</v>
      </c>
      <c r="E37" s="200" t="s">
        <v>188</v>
      </c>
      <c r="F37" s="200" t="s">
        <v>188</v>
      </c>
      <c r="G37" s="200" t="s">
        <v>188</v>
      </c>
      <c r="H37" s="157" t="s">
        <v>188</v>
      </c>
      <c r="I37" s="200" t="s">
        <v>188</v>
      </c>
      <c r="J37" s="200" t="s">
        <v>188</v>
      </c>
    </row>
    <row r="38" spans="1:10" s="24" customFormat="1" ht="22.5" customHeight="1">
      <c r="A38" s="33">
        <v>2074</v>
      </c>
      <c r="B38" s="33">
        <v>919490</v>
      </c>
      <c r="C38" s="33">
        <v>15</v>
      </c>
      <c r="D38" s="33">
        <v>4937</v>
      </c>
      <c r="E38" s="33">
        <v>1860</v>
      </c>
      <c r="F38" s="33">
        <v>4082</v>
      </c>
      <c r="G38" s="33">
        <v>6612</v>
      </c>
      <c r="H38" s="170">
        <v>40</v>
      </c>
      <c r="I38" s="76">
        <v>895</v>
      </c>
      <c r="J38" s="76">
        <v>310</v>
      </c>
    </row>
    <row r="39" spans="1:10" s="24" customFormat="1"/>
    <row r="40" spans="1:10" s="24" customFormat="1"/>
  </sheetData>
  <sheetProtection selectLockedCells="1"/>
  <mergeCells count="42">
    <mergeCell ref="A1:J1"/>
    <mergeCell ref="A3:K3"/>
    <mergeCell ref="B4:C4"/>
    <mergeCell ref="F4:K4"/>
    <mergeCell ref="C5:C6"/>
    <mergeCell ref="G5:G6"/>
    <mergeCell ref="H5:H6"/>
    <mergeCell ref="I5:I6"/>
    <mergeCell ref="J5:J6"/>
    <mergeCell ref="K5:K6"/>
    <mergeCell ref="J24:K24"/>
    <mergeCell ref="I34:I35"/>
    <mergeCell ref="J34:J35"/>
    <mergeCell ref="A10:H10"/>
    <mergeCell ref="J22:K22"/>
    <mergeCell ref="J21:K21"/>
    <mergeCell ref="J20:K20"/>
    <mergeCell ref="J23:K23"/>
    <mergeCell ref="E19:K19"/>
    <mergeCell ref="A18:K18"/>
    <mergeCell ref="D34:D35"/>
    <mergeCell ref="D20:D22"/>
    <mergeCell ref="A26:F26"/>
    <mergeCell ref="G26:H27"/>
    <mergeCell ref="A27:C27"/>
    <mergeCell ref="D27:F27"/>
    <mergeCell ref="B12:B14"/>
    <mergeCell ref="A11:B11"/>
    <mergeCell ref="C11:E11"/>
    <mergeCell ref="E34:E35"/>
    <mergeCell ref="G34:G35"/>
    <mergeCell ref="A19:C19"/>
    <mergeCell ref="F34:F35"/>
    <mergeCell ref="G30:H30"/>
    <mergeCell ref="G31:H31"/>
    <mergeCell ref="A33:B33"/>
    <mergeCell ref="C33:D33"/>
    <mergeCell ref="E33:J33"/>
    <mergeCell ref="H34:H35"/>
    <mergeCell ref="A34:A35"/>
    <mergeCell ref="B34:B35"/>
    <mergeCell ref="C34:C35"/>
  </mergeCells>
  <phoneticPr fontId="2"/>
  <conditionalFormatting sqref="A8:K8 A31:B31">
    <cfRule type="expression" dxfId="65" priority="5">
      <formula>A8=""</formula>
    </cfRule>
  </conditionalFormatting>
  <conditionalFormatting sqref="A16:H16">
    <cfRule type="expression" dxfId="64" priority="4">
      <formula>A16=""</formula>
    </cfRule>
  </conditionalFormatting>
  <conditionalFormatting sqref="A24:B24 D24:I24">
    <cfRule type="expression" dxfId="63" priority="3">
      <formula>A24=""</formula>
    </cfRule>
  </conditionalFormatting>
  <conditionalFormatting sqref="D31:E31 G31:H31">
    <cfRule type="expression" dxfId="62" priority="2">
      <formula>D31=""</formula>
    </cfRule>
  </conditionalFormatting>
  <conditionalFormatting sqref="A38:J38">
    <cfRule type="expression" dxfId="61" priority="1">
      <formula>A38=""</formula>
    </cfRule>
  </conditionalFormatting>
  <pageMargins left="0.70866141732283472" right="0.70866141732283472" top="0.74803149606299213" bottom="0.74803149606299213" header="0.31496062992125984" footer="0.2"/>
  <pageSetup paperSize="9" scale="91" firstPageNumber="61" orientation="portrait" useFirstPageNumber="1" r:id="rId1"/>
  <headerFooter>
    <oddFooter>&amp;C&amp;"ＭＳ 明朝,標準"&amp;12&amp;P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view="pageBreakPreview" zoomScale="115" zoomScaleNormal="100" zoomScaleSheetLayoutView="115" workbookViewId="0">
      <selection activeCell="O8" sqref="O8"/>
    </sheetView>
  </sheetViews>
  <sheetFormatPr defaultRowHeight="13.5"/>
  <cols>
    <col min="1" max="9" width="7.625" style="2" customWidth="1"/>
    <col min="10" max="10" width="9.5" style="2" customWidth="1"/>
    <col min="11" max="11" width="7.625" style="2" customWidth="1"/>
    <col min="12" max="16384" width="9" style="2"/>
  </cols>
  <sheetData>
    <row r="1" spans="1:11" ht="30" customHeight="1">
      <c r="A1" s="380" t="s">
        <v>41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</row>
    <row r="2" spans="1:11" ht="21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7" customHeight="1">
      <c r="A3" s="381" t="s">
        <v>224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</row>
    <row r="4" spans="1:11" ht="22.5" customHeight="1">
      <c r="A4" s="392" t="s">
        <v>1</v>
      </c>
      <c r="B4" s="393"/>
      <c r="C4" s="382" t="s">
        <v>339</v>
      </c>
      <c r="D4" s="383"/>
      <c r="E4" s="383"/>
      <c r="F4" s="382" t="s">
        <v>284</v>
      </c>
      <c r="G4" s="383"/>
      <c r="H4" s="383"/>
      <c r="I4" s="386" t="s">
        <v>223</v>
      </c>
      <c r="J4" s="387"/>
      <c r="K4" s="390" t="s">
        <v>222</v>
      </c>
    </row>
    <row r="5" spans="1:11" ht="26.25" customHeight="1">
      <c r="A5" s="394"/>
      <c r="B5" s="395"/>
      <c r="C5" s="214" t="s">
        <v>42</v>
      </c>
      <c r="D5" s="384" t="s">
        <v>13</v>
      </c>
      <c r="E5" s="385"/>
      <c r="F5" s="214" t="s">
        <v>42</v>
      </c>
      <c r="G5" s="384" t="s">
        <v>13</v>
      </c>
      <c r="H5" s="385"/>
      <c r="I5" s="388"/>
      <c r="J5" s="389"/>
      <c r="K5" s="391"/>
    </row>
    <row r="6" spans="1:11" ht="13.5" customHeight="1">
      <c r="A6" s="3"/>
      <c r="B6" s="3"/>
      <c r="C6" s="202" t="s">
        <v>0</v>
      </c>
      <c r="D6" s="372" t="s">
        <v>2</v>
      </c>
      <c r="E6" s="373"/>
      <c r="F6" s="202" t="s">
        <v>0</v>
      </c>
      <c r="G6" s="372" t="s">
        <v>2</v>
      </c>
      <c r="H6" s="373"/>
      <c r="I6" s="372" t="s">
        <v>2</v>
      </c>
      <c r="J6" s="373"/>
      <c r="K6" s="202" t="s">
        <v>340</v>
      </c>
    </row>
    <row r="7" spans="1:11" ht="30" customHeight="1">
      <c r="A7" s="402" t="s">
        <v>19</v>
      </c>
      <c r="B7" s="7" t="s">
        <v>15</v>
      </c>
      <c r="C7" s="21">
        <v>56891</v>
      </c>
      <c r="D7" s="376">
        <v>284353828000</v>
      </c>
      <c r="E7" s="377"/>
      <c r="F7" s="21">
        <v>56794</v>
      </c>
      <c r="G7" s="376">
        <v>285759178000</v>
      </c>
      <c r="H7" s="377"/>
      <c r="I7" s="374">
        <f t="shared" ref="I7:I16" si="0">D7-G7</f>
        <v>-1405350000</v>
      </c>
      <c r="J7" s="375"/>
      <c r="K7" s="94">
        <f t="shared" ref="K7:K16" si="1">D7/G7*100</f>
        <v>99.508204772341557</v>
      </c>
    </row>
    <row r="8" spans="1:11" ht="30" customHeight="1">
      <c r="A8" s="402"/>
      <c r="B8" s="192" t="s">
        <v>16</v>
      </c>
      <c r="C8" s="19">
        <v>61070</v>
      </c>
      <c r="D8" s="376">
        <v>405326708000</v>
      </c>
      <c r="E8" s="377"/>
      <c r="F8" s="19">
        <v>60629</v>
      </c>
      <c r="G8" s="376">
        <v>376247159000</v>
      </c>
      <c r="H8" s="377"/>
      <c r="I8" s="374">
        <f t="shared" si="0"/>
        <v>29079549000</v>
      </c>
      <c r="J8" s="375"/>
      <c r="K8" s="94">
        <f t="shared" si="1"/>
        <v>107.72884214655292</v>
      </c>
    </row>
    <row r="9" spans="1:11" ht="30" customHeight="1">
      <c r="A9" s="402"/>
      <c r="B9" s="191" t="s">
        <v>220</v>
      </c>
      <c r="C9" s="19">
        <v>2732</v>
      </c>
      <c r="D9" s="376">
        <v>182582093000</v>
      </c>
      <c r="E9" s="377"/>
      <c r="F9" s="19">
        <v>2339</v>
      </c>
      <c r="G9" s="376">
        <v>177174458000</v>
      </c>
      <c r="H9" s="377"/>
      <c r="I9" s="374">
        <f t="shared" si="0"/>
        <v>5407635000</v>
      </c>
      <c r="J9" s="375"/>
      <c r="K9" s="94">
        <f t="shared" si="1"/>
        <v>103.05215269799217</v>
      </c>
    </row>
    <row r="10" spans="1:11" ht="30" customHeight="1">
      <c r="A10" s="402"/>
      <c r="B10" s="11" t="s">
        <v>5</v>
      </c>
      <c r="C10" s="19">
        <v>76401</v>
      </c>
      <c r="D10" s="396">
        <v>872262629000</v>
      </c>
      <c r="E10" s="397"/>
      <c r="F10" s="19">
        <v>76183</v>
      </c>
      <c r="G10" s="396">
        <v>839180795000</v>
      </c>
      <c r="H10" s="397"/>
      <c r="I10" s="374">
        <f t="shared" si="0"/>
        <v>33081834000</v>
      </c>
      <c r="J10" s="375"/>
      <c r="K10" s="94">
        <f t="shared" si="1"/>
        <v>103.94215813768713</v>
      </c>
    </row>
    <row r="11" spans="1:11" ht="30" customHeight="1">
      <c r="A11" s="403"/>
      <c r="B11" s="11" t="s">
        <v>12</v>
      </c>
      <c r="C11" s="93">
        <v>6</v>
      </c>
      <c r="D11" s="376">
        <v>620349000</v>
      </c>
      <c r="E11" s="377"/>
      <c r="F11" s="93">
        <v>6</v>
      </c>
      <c r="G11" s="376">
        <v>664728000</v>
      </c>
      <c r="H11" s="377"/>
      <c r="I11" s="374">
        <f t="shared" si="0"/>
        <v>-44379000</v>
      </c>
      <c r="J11" s="375"/>
      <c r="K11" s="94">
        <f t="shared" si="1"/>
        <v>93.323735422608948</v>
      </c>
    </row>
    <row r="12" spans="1:11" ht="30" customHeight="1">
      <c r="A12" s="404" t="s">
        <v>39</v>
      </c>
      <c r="B12" s="12" t="s">
        <v>15</v>
      </c>
      <c r="C12" s="21">
        <v>56891</v>
      </c>
      <c r="D12" s="376">
        <v>4524806400</v>
      </c>
      <c r="E12" s="377"/>
      <c r="F12" s="21">
        <v>56794</v>
      </c>
      <c r="G12" s="376">
        <v>4547645700</v>
      </c>
      <c r="H12" s="377"/>
      <c r="I12" s="374">
        <f t="shared" si="0"/>
        <v>-22839300</v>
      </c>
      <c r="J12" s="375"/>
      <c r="K12" s="94">
        <f t="shared" si="1"/>
        <v>99.497777498365807</v>
      </c>
    </row>
    <row r="13" spans="1:11" ht="30" customHeight="1">
      <c r="A13" s="402"/>
      <c r="B13" s="215" t="s">
        <v>16</v>
      </c>
      <c r="C13" s="19">
        <v>61070</v>
      </c>
      <c r="D13" s="376">
        <v>6230710400</v>
      </c>
      <c r="E13" s="377"/>
      <c r="F13" s="19">
        <v>60629</v>
      </c>
      <c r="G13" s="376">
        <v>5757333500</v>
      </c>
      <c r="H13" s="377"/>
      <c r="I13" s="374">
        <f t="shared" si="0"/>
        <v>473376900</v>
      </c>
      <c r="J13" s="375"/>
      <c r="K13" s="94">
        <f t="shared" si="1"/>
        <v>108.22215527379124</v>
      </c>
    </row>
    <row r="14" spans="1:11" ht="30" customHeight="1">
      <c r="A14" s="402"/>
      <c r="B14" s="10" t="s">
        <v>220</v>
      </c>
      <c r="C14" s="19">
        <v>2732</v>
      </c>
      <c r="D14" s="409">
        <v>2899782700</v>
      </c>
      <c r="E14" s="410"/>
      <c r="F14" s="19">
        <v>2339</v>
      </c>
      <c r="G14" s="409">
        <v>2808584400</v>
      </c>
      <c r="H14" s="410"/>
      <c r="I14" s="407">
        <f t="shared" si="0"/>
        <v>91198300</v>
      </c>
      <c r="J14" s="408"/>
      <c r="K14" s="97">
        <f t="shared" si="1"/>
        <v>103.24712691560916</v>
      </c>
    </row>
    <row r="15" spans="1:11" ht="30" customHeight="1">
      <c r="A15" s="402"/>
      <c r="B15" s="192" t="s">
        <v>5</v>
      </c>
      <c r="C15" s="19">
        <v>76401</v>
      </c>
      <c r="D15" s="396">
        <v>13655299500</v>
      </c>
      <c r="E15" s="397"/>
      <c r="F15" s="19">
        <v>76183</v>
      </c>
      <c r="G15" s="396">
        <v>13113563600</v>
      </c>
      <c r="H15" s="397"/>
      <c r="I15" s="399">
        <f t="shared" si="0"/>
        <v>541735900</v>
      </c>
      <c r="J15" s="400"/>
      <c r="K15" s="95">
        <f t="shared" si="1"/>
        <v>104.13111124118848</v>
      </c>
    </row>
    <row r="16" spans="1:11" ht="30" customHeight="1">
      <c r="A16" s="403"/>
      <c r="B16" s="203" t="s">
        <v>12</v>
      </c>
      <c r="C16" s="93">
        <v>6</v>
      </c>
      <c r="D16" s="405">
        <v>8684600</v>
      </c>
      <c r="E16" s="406"/>
      <c r="F16" s="93">
        <v>6</v>
      </c>
      <c r="G16" s="405">
        <v>9306000</v>
      </c>
      <c r="H16" s="406"/>
      <c r="I16" s="399">
        <f t="shared" si="0"/>
        <v>-621400</v>
      </c>
      <c r="J16" s="400"/>
      <c r="K16" s="94">
        <f t="shared" si="1"/>
        <v>93.322587577906717</v>
      </c>
    </row>
    <row r="17" spans="1:11" ht="37.5" customHeight="1"/>
    <row r="18" spans="1:11" ht="27" customHeight="1">
      <c r="A18" s="413" t="s">
        <v>341</v>
      </c>
      <c r="B18" s="413"/>
      <c r="C18" s="413"/>
      <c r="D18" s="413"/>
      <c r="E18" s="413"/>
      <c r="F18" s="413"/>
      <c r="G18" s="413"/>
      <c r="H18" s="413"/>
      <c r="I18" s="413"/>
      <c r="J18" s="413"/>
      <c r="K18" s="413"/>
    </row>
    <row r="19" spans="1:11" ht="18.75" customHeight="1">
      <c r="A19" s="414" t="s">
        <v>1</v>
      </c>
      <c r="B19" s="415" t="s">
        <v>28</v>
      </c>
      <c r="C19" s="416"/>
      <c r="D19" s="417" t="s">
        <v>19</v>
      </c>
      <c r="E19" s="417"/>
      <c r="F19" s="417"/>
      <c r="G19" s="417"/>
      <c r="H19" s="417" t="s">
        <v>221</v>
      </c>
      <c r="I19" s="417"/>
      <c r="J19" s="417"/>
      <c r="K19" s="417"/>
    </row>
    <row r="20" spans="1:11" ht="18.75" customHeight="1">
      <c r="A20" s="414"/>
      <c r="B20" s="192" t="s">
        <v>38</v>
      </c>
      <c r="C20" s="192" t="s">
        <v>37</v>
      </c>
      <c r="D20" s="401" t="s">
        <v>38</v>
      </c>
      <c r="E20" s="401"/>
      <c r="F20" s="401" t="s">
        <v>37</v>
      </c>
      <c r="G20" s="401"/>
      <c r="H20" s="401" t="s">
        <v>38</v>
      </c>
      <c r="I20" s="401"/>
      <c r="J20" s="401" t="s">
        <v>37</v>
      </c>
      <c r="K20" s="401"/>
    </row>
    <row r="21" spans="1:11" ht="12.75" customHeight="1">
      <c r="A21" s="5"/>
      <c r="B21" s="202" t="s">
        <v>4</v>
      </c>
      <c r="C21" s="202" t="s">
        <v>4</v>
      </c>
      <c r="D21" s="398" t="s">
        <v>2</v>
      </c>
      <c r="E21" s="398"/>
      <c r="F21" s="398" t="s">
        <v>2</v>
      </c>
      <c r="G21" s="398"/>
      <c r="H21" s="398" t="s">
        <v>2</v>
      </c>
      <c r="I21" s="398"/>
      <c r="J21" s="398" t="s">
        <v>2</v>
      </c>
      <c r="K21" s="398"/>
    </row>
    <row r="22" spans="1:11" ht="29.25" customHeight="1">
      <c r="A22" s="90" t="s">
        <v>15</v>
      </c>
      <c r="B22" s="93">
        <v>54396</v>
      </c>
      <c r="C22" s="93">
        <v>2495</v>
      </c>
      <c r="D22" s="376">
        <v>176489855000</v>
      </c>
      <c r="E22" s="377"/>
      <c r="F22" s="376">
        <v>107863973000</v>
      </c>
      <c r="G22" s="377"/>
      <c r="H22" s="378">
        <f>ROUND(D12*0.621,-2)</f>
        <v>2809904800</v>
      </c>
      <c r="I22" s="379"/>
      <c r="J22" s="378">
        <f>D12-H22</f>
        <v>1714901600</v>
      </c>
      <c r="K22" s="379"/>
    </row>
    <row r="23" spans="1:11" ht="29.25" customHeight="1">
      <c r="A23" s="17" t="s">
        <v>16</v>
      </c>
      <c r="B23" s="16">
        <v>58381</v>
      </c>
      <c r="C23" s="16">
        <v>2689</v>
      </c>
      <c r="D23" s="376">
        <v>243699150000</v>
      </c>
      <c r="E23" s="377"/>
      <c r="F23" s="376">
        <v>161627558000</v>
      </c>
      <c r="G23" s="377"/>
      <c r="H23" s="378">
        <f>ROUND(D13*0.601,-2)</f>
        <v>3744657000</v>
      </c>
      <c r="I23" s="379"/>
      <c r="J23" s="378">
        <f>D13-H23</f>
        <v>2486053400</v>
      </c>
      <c r="K23" s="379"/>
    </row>
    <row r="24" spans="1:11" ht="29.25" customHeight="1">
      <c r="A24" s="92" t="s">
        <v>220</v>
      </c>
      <c r="B24" s="16">
        <v>576</v>
      </c>
      <c r="C24" s="16">
        <v>2156</v>
      </c>
      <c r="D24" s="376">
        <v>3241076000</v>
      </c>
      <c r="E24" s="377"/>
      <c r="F24" s="376">
        <v>179341017000</v>
      </c>
      <c r="G24" s="377"/>
      <c r="H24" s="378">
        <f>ROUND(D14*0.018,-2)</f>
        <v>52196100</v>
      </c>
      <c r="I24" s="379"/>
      <c r="J24" s="378">
        <f>D14-H24</f>
        <v>2847586600</v>
      </c>
      <c r="K24" s="379"/>
    </row>
    <row r="25" spans="1:11" ht="30.75" customHeight="1">
      <c r="A25" s="17" t="s">
        <v>5</v>
      </c>
      <c r="B25" s="91">
        <f>SUM(B22:B24)</f>
        <v>113353</v>
      </c>
      <c r="C25" s="91">
        <f>SUM(C22:C24)</f>
        <v>7340</v>
      </c>
      <c r="D25" s="378">
        <f>SUM(D22:E24)</f>
        <v>423430081000</v>
      </c>
      <c r="E25" s="379"/>
      <c r="F25" s="378">
        <f>SUM(F22:G24)</f>
        <v>448832548000</v>
      </c>
      <c r="G25" s="379"/>
      <c r="H25" s="378">
        <f>SUM(H22:I24)</f>
        <v>6606757900</v>
      </c>
      <c r="I25" s="379"/>
      <c r="J25" s="378">
        <f>SUM(J22:K24)</f>
        <v>7048541600</v>
      </c>
      <c r="K25" s="379"/>
    </row>
    <row r="26" spans="1:11" ht="12.75" customHeight="1">
      <c r="A26" s="8"/>
      <c r="B26" s="202" t="s">
        <v>342</v>
      </c>
      <c r="C26" s="202" t="s">
        <v>342</v>
      </c>
      <c r="D26" s="398" t="s">
        <v>342</v>
      </c>
      <c r="E26" s="398"/>
      <c r="F26" s="398" t="s">
        <v>342</v>
      </c>
      <c r="G26" s="398"/>
      <c r="H26" s="398" t="s">
        <v>342</v>
      </c>
      <c r="I26" s="398"/>
      <c r="J26" s="398" t="s">
        <v>342</v>
      </c>
      <c r="K26" s="398"/>
    </row>
    <row r="27" spans="1:11" ht="30" customHeight="1">
      <c r="A27" s="90" t="s">
        <v>36</v>
      </c>
      <c r="B27" s="89">
        <f>ROUND(B25/SUM(B25:C25)*100,3)</f>
        <v>93.918000000000006</v>
      </c>
      <c r="C27" s="89">
        <f>ROUND(C25/SUM(B25:C25)*100,3)</f>
        <v>6.0819999999999999</v>
      </c>
      <c r="D27" s="411">
        <f>ROUND(D25/SUM(D25:G25)*100,3)</f>
        <v>48.543999999999997</v>
      </c>
      <c r="E27" s="412"/>
      <c r="F27" s="411">
        <f>ROUND(F25/SUM(D25:G25)*100,3)</f>
        <v>51.456000000000003</v>
      </c>
      <c r="G27" s="412"/>
      <c r="H27" s="411">
        <f>ROUND(H25/SUM(H25:K25)*100,3)</f>
        <v>48.381999999999998</v>
      </c>
      <c r="I27" s="412"/>
      <c r="J27" s="411">
        <f>ROUND(J25/SUM(H25:K25)*100,3)</f>
        <v>51.618000000000002</v>
      </c>
      <c r="K27" s="412"/>
    </row>
    <row r="28" spans="1:11" ht="18.75" customHeight="1">
      <c r="A28" s="15"/>
      <c r="B28" s="15"/>
      <c r="C28" s="15"/>
      <c r="D28" s="88"/>
      <c r="E28" s="88"/>
      <c r="F28" s="88"/>
      <c r="G28" s="88"/>
      <c r="H28" s="88"/>
      <c r="I28" s="88"/>
      <c r="J28" s="88"/>
      <c r="K28" s="1"/>
    </row>
    <row r="29" spans="1:11" ht="18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8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8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6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6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6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6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6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6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6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6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6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6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sheetProtection selectLockedCells="1"/>
  <mergeCells count="81">
    <mergeCell ref="J26:K26"/>
    <mergeCell ref="J24:K24"/>
    <mergeCell ref="J25:K25"/>
    <mergeCell ref="J23:K23"/>
    <mergeCell ref="J20:K20"/>
    <mergeCell ref="D27:E27"/>
    <mergeCell ref="F27:G27"/>
    <mergeCell ref="H27:I27"/>
    <mergeCell ref="J27:K27"/>
    <mergeCell ref="A18:K18"/>
    <mergeCell ref="A19:A20"/>
    <mergeCell ref="B19:C19"/>
    <mergeCell ref="D19:G19"/>
    <mergeCell ref="H19:K19"/>
    <mergeCell ref="H26:I26"/>
    <mergeCell ref="F23:G23"/>
    <mergeCell ref="J22:K22"/>
    <mergeCell ref="D23:E23"/>
    <mergeCell ref="D22:E22"/>
    <mergeCell ref="H22:I22"/>
    <mergeCell ref="H24:I24"/>
    <mergeCell ref="D21:E21"/>
    <mergeCell ref="D20:E20"/>
    <mergeCell ref="I8:J8"/>
    <mergeCell ref="I14:J14"/>
    <mergeCell ref="J21:K21"/>
    <mergeCell ref="F20:G20"/>
    <mergeCell ref="F21:G21"/>
    <mergeCell ref="D14:E14"/>
    <mergeCell ref="G14:H14"/>
    <mergeCell ref="D9:E9"/>
    <mergeCell ref="G9:H9"/>
    <mergeCell ref="D10:E10"/>
    <mergeCell ref="G8:H8"/>
    <mergeCell ref="A7:A11"/>
    <mergeCell ref="A12:A16"/>
    <mergeCell ref="D16:E16"/>
    <mergeCell ref="G16:H16"/>
    <mergeCell ref="D8:E8"/>
    <mergeCell ref="G15:H15"/>
    <mergeCell ref="D15:E15"/>
    <mergeCell ref="D7:E7"/>
    <mergeCell ref="G7:H7"/>
    <mergeCell ref="H23:I23"/>
    <mergeCell ref="I16:J16"/>
    <mergeCell ref="F22:G22"/>
    <mergeCell ref="I15:J15"/>
    <mergeCell ref="H20:I20"/>
    <mergeCell ref="H21:I21"/>
    <mergeCell ref="D26:E26"/>
    <mergeCell ref="F26:G26"/>
    <mergeCell ref="D25:E25"/>
    <mergeCell ref="F25:G25"/>
    <mergeCell ref="D24:E24"/>
    <mergeCell ref="F24:G24"/>
    <mergeCell ref="H25:I25"/>
    <mergeCell ref="A1:K1"/>
    <mergeCell ref="A3:K3"/>
    <mergeCell ref="C4:E4"/>
    <mergeCell ref="F4:H4"/>
    <mergeCell ref="D5:E5"/>
    <mergeCell ref="G5:H5"/>
    <mergeCell ref="I4:J5"/>
    <mergeCell ref="K4:K5"/>
    <mergeCell ref="A4:B5"/>
    <mergeCell ref="G11:H11"/>
    <mergeCell ref="I11:J11"/>
    <mergeCell ref="I10:J10"/>
    <mergeCell ref="G12:H12"/>
    <mergeCell ref="I12:J12"/>
    <mergeCell ref="G10:H10"/>
    <mergeCell ref="D6:E6"/>
    <mergeCell ref="G6:H6"/>
    <mergeCell ref="I6:J6"/>
    <mergeCell ref="I7:J7"/>
    <mergeCell ref="D13:E13"/>
    <mergeCell ref="G13:H13"/>
    <mergeCell ref="I13:J13"/>
    <mergeCell ref="D12:E12"/>
    <mergeCell ref="I9:J9"/>
    <mergeCell ref="D11:E11"/>
  </mergeCells>
  <phoneticPr fontId="2"/>
  <conditionalFormatting sqref="C7:D9 C10:C11">
    <cfRule type="expression" dxfId="60" priority="23">
      <formula>C7=""</formula>
    </cfRule>
  </conditionalFormatting>
  <conditionalFormatting sqref="D16">
    <cfRule type="expression" dxfId="59" priority="22">
      <formula>D16=""</formula>
    </cfRule>
  </conditionalFormatting>
  <conditionalFormatting sqref="C4">
    <cfRule type="expression" dxfId="58" priority="21">
      <formula>$C$4=""</formula>
    </cfRule>
  </conditionalFormatting>
  <conditionalFormatting sqref="D11:D14">
    <cfRule type="expression" dxfId="57" priority="20">
      <formula>D11=""</formula>
    </cfRule>
  </conditionalFormatting>
  <conditionalFormatting sqref="B22:G24">
    <cfRule type="expression" dxfId="56" priority="19">
      <formula>B22=""</formula>
    </cfRule>
  </conditionalFormatting>
  <conditionalFormatting sqref="F4">
    <cfRule type="expression" dxfId="55" priority="18">
      <formula>$C$4=""</formula>
    </cfRule>
  </conditionalFormatting>
  <conditionalFormatting sqref="C16">
    <cfRule type="expression" dxfId="54" priority="17">
      <formula>C16=""</formula>
    </cfRule>
  </conditionalFormatting>
  <conditionalFormatting sqref="F7:G7">
    <cfRule type="expression" dxfId="53" priority="16">
      <formula>F7=""</formula>
    </cfRule>
  </conditionalFormatting>
  <conditionalFormatting sqref="F8:G8">
    <cfRule type="expression" dxfId="52" priority="15">
      <formula>F8=""</formula>
    </cfRule>
  </conditionalFormatting>
  <conditionalFormatting sqref="F9:G9">
    <cfRule type="expression" dxfId="51" priority="14">
      <formula>F9=""</formula>
    </cfRule>
  </conditionalFormatting>
  <conditionalFormatting sqref="F10">
    <cfRule type="expression" dxfId="50" priority="13">
      <formula>F10=""</formula>
    </cfRule>
  </conditionalFormatting>
  <conditionalFormatting sqref="F11">
    <cfRule type="expression" dxfId="49" priority="12">
      <formula>F11=""</formula>
    </cfRule>
  </conditionalFormatting>
  <conditionalFormatting sqref="G11">
    <cfRule type="expression" dxfId="48" priority="11">
      <formula>G11=""</formula>
    </cfRule>
  </conditionalFormatting>
  <conditionalFormatting sqref="G12">
    <cfRule type="expression" dxfId="47" priority="10">
      <formula>G12=""</formula>
    </cfRule>
  </conditionalFormatting>
  <conditionalFormatting sqref="F12">
    <cfRule type="expression" dxfId="46" priority="9">
      <formula>F12=""</formula>
    </cfRule>
  </conditionalFormatting>
  <conditionalFormatting sqref="G13">
    <cfRule type="expression" dxfId="45" priority="8">
      <formula>G13=""</formula>
    </cfRule>
  </conditionalFormatting>
  <conditionalFormatting sqref="F13">
    <cfRule type="expression" dxfId="44" priority="7">
      <formula>F13=""</formula>
    </cfRule>
  </conditionalFormatting>
  <conditionalFormatting sqref="G14">
    <cfRule type="expression" dxfId="43" priority="6">
      <formula>G14=""</formula>
    </cfRule>
  </conditionalFormatting>
  <conditionalFormatting sqref="F14">
    <cfRule type="expression" dxfId="42" priority="5">
      <formula>F14=""</formula>
    </cfRule>
  </conditionalFormatting>
  <conditionalFormatting sqref="F15">
    <cfRule type="expression" dxfId="41" priority="4">
      <formula>F15=""</formula>
    </cfRule>
  </conditionalFormatting>
  <conditionalFormatting sqref="G16">
    <cfRule type="expression" dxfId="40" priority="3">
      <formula>G16=""</formula>
    </cfRule>
  </conditionalFormatting>
  <conditionalFormatting sqref="F16">
    <cfRule type="expression" dxfId="39" priority="2">
      <formula>F16=""</formula>
    </cfRule>
  </conditionalFormatting>
  <conditionalFormatting sqref="C12:C15">
    <cfRule type="expression" dxfId="38" priority="1">
      <formula>C12=""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2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view="pageBreakPreview" zoomScale="115" zoomScaleNormal="100" zoomScaleSheetLayoutView="115" workbookViewId="0">
      <selection activeCell="O8" sqref="O8"/>
    </sheetView>
  </sheetViews>
  <sheetFormatPr defaultRowHeight="36" customHeight="1"/>
  <cols>
    <col min="1" max="1" width="28.5" style="99" customWidth="1"/>
    <col min="2" max="4" width="11.5" style="2" customWidth="1"/>
    <col min="5" max="7" width="9.125" style="2" customWidth="1"/>
    <col min="8" max="16384" width="9" style="2"/>
  </cols>
  <sheetData>
    <row r="1" spans="1:7" ht="30" customHeight="1">
      <c r="A1" s="424" t="s">
        <v>343</v>
      </c>
      <c r="B1" s="424"/>
      <c r="C1" s="424"/>
      <c r="D1" s="424"/>
      <c r="E1" s="424"/>
      <c r="F1" s="424"/>
      <c r="G1" s="424"/>
    </row>
    <row r="2" spans="1:7" ht="13.5">
      <c r="A2" s="108"/>
      <c r="B2" s="108"/>
      <c r="C2" s="108"/>
      <c r="D2" s="108"/>
      <c r="E2" s="425" t="s">
        <v>35</v>
      </c>
      <c r="F2" s="425"/>
      <c r="G2" s="425"/>
    </row>
    <row r="3" spans="1:7" ht="17.25" customHeight="1">
      <c r="A3" s="418" t="s">
        <v>10</v>
      </c>
      <c r="B3" s="420" t="s">
        <v>19</v>
      </c>
      <c r="C3" s="420"/>
      <c r="D3" s="420"/>
      <c r="E3" s="421" t="s">
        <v>30</v>
      </c>
      <c r="F3" s="422"/>
      <c r="G3" s="423"/>
    </row>
    <row r="4" spans="1:7" ht="17.25" customHeight="1">
      <c r="A4" s="419"/>
      <c r="B4" s="107" t="s">
        <v>15</v>
      </c>
      <c r="C4" s="107" t="s">
        <v>16</v>
      </c>
      <c r="D4" s="106" t="s">
        <v>14</v>
      </c>
      <c r="E4" s="107" t="s">
        <v>15</v>
      </c>
      <c r="F4" s="107" t="s">
        <v>16</v>
      </c>
      <c r="G4" s="106" t="s">
        <v>14</v>
      </c>
    </row>
    <row r="5" spans="1:7" ht="36" customHeight="1">
      <c r="A5" s="105" t="s">
        <v>246</v>
      </c>
      <c r="B5" s="104">
        <v>0</v>
      </c>
      <c r="C5" s="104">
        <v>0</v>
      </c>
      <c r="D5" s="104">
        <v>394160000</v>
      </c>
      <c r="E5" s="104">
        <v>0</v>
      </c>
      <c r="F5" s="104">
        <v>0</v>
      </c>
      <c r="G5" s="104">
        <v>6306500</v>
      </c>
    </row>
    <row r="6" spans="1:7" ht="36" customHeight="1">
      <c r="A6" s="105" t="s">
        <v>344</v>
      </c>
      <c r="B6" s="104">
        <v>0</v>
      </c>
      <c r="C6" s="104">
        <v>0</v>
      </c>
      <c r="D6" s="104">
        <v>710165000</v>
      </c>
      <c r="E6" s="104">
        <v>0</v>
      </c>
      <c r="F6" s="104">
        <v>0</v>
      </c>
      <c r="G6" s="104">
        <v>11362600</v>
      </c>
    </row>
    <row r="7" spans="1:7" ht="36" customHeight="1">
      <c r="A7" s="105" t="s">
        <v>245</v>
      </c>
      <c r="B7" s="104">
        <v>0</v>
      </c>
      <c r="C7" s="104">
        <v>0</v>
      </c>
      <c r="D7" s="104">
        <v>11047000</v>
      </c>
      <c r="E7" s="104">
        <v>0</v>
      </c>
      <c r="F7" s="104">
        <v>0</v>
      </c>
      <c r="G7" s="104">
        <v>176700</v>
      </c>
    </row>
    <row r="8" spans="1:7" ht="36" customHeight="1">
      <c r="A8" s="105" t="s">
        <v>244</v>
      </c>
      <c r="B8" s="104">
        <v>0</v>
      </c>
      <c r="C8" s="104">
        <v>544000</v>
      </c>
      <c r="D8" s="104">
        <v>3879000</v>
      </c>
      <c r="E8" s="104">
        <v>0</v>
      </c>
      <c r="F8" s="104">
        <v>8700</v>
      </c>
      <c r="G8" s="104">
        <v>62000</v>
      </c>
    </row>
    <row r="9" spans="1:7" ht="36" customHeight="1">
      <c r="A9" s="105" t="s">
        <v>243</v>
      </c>
      <c r="B9" s="104">
        <v>0</v>
      </c>
      <c r="C9" s="104">
        <v>4637000</v>
      </c>
      <c r="D9" s="104">
        <v>0</v>
      </c>
      <c r="E9" s="104">
        <v>0</v>
      </c>
      <c r="F9" s="104">
        <v>74100</v>
      </c>
      <c r="G9" s="104">
        <v>0</v>
      </c>
    </row>
    <row r="10" spans="1:7" ht="36" customHeight="1">
      <c r="A10" s="105" t="s">
        <v>242</v>
      </c>
      <c r="B10" s="104">
        <v>0</v>
      </c>
      <c r="C10" s="104">
        <v>641011000</v>
      </c>
      <c r="D10" s="104">
        <v>0</v>
      </c>
      <c r="E10" s="104">
        <v>0</v>
      </c>
      <c r="F10" s="104">
        <v>10256100</v>
      </c>
      <c r="G10" s="104">
        <v>0</v>
      </c>
    </row>
    <row r="11" spans="1:7" ht="36" customHeight="1">
      <c r="A11" s="105" t="s">
        <v>241</v>
      </c>
      <c r="B11" s="104">
        <v>0</v>
      </c>
      <c r="C11" s="104">
        <v>0</v>
      </c>
      <c r="D11" s="104">
        <v>636763000</v>
      </c>
      <c r="E11" s="104">
        <v>0</v>
      </c>
      <c r="F11" s="104">
        <v>0</v>
      </c>
      <c r="G11" s="104">
        <v>10188200</v>
      </c>
    </row>
    <row r="12" spans="1:7" ht="36" customHeight="1">
      <c r="A12" s="105" t="s">
        <v>287</v>
      </c>
      <c r="B12" s="104">
        <v>440729000</v>
      </c>
      <c r="C12" s="104">
        <v>183864000</v>
      </c>
      <c r="D12" s="104">
        <v>0</v>
      </c>
      <c r="E12" s="104">
        <v>7051600</v>
      </c>
      <c r="F12" s="104">
        <v>2941800</v>
      </c>
      <c r="G12" s="104">
        <v>0</v>
      </c>
    </row>
    <row r="13" spans="1:7" ht="36" customHeight="1">
      <c r="A13" s="105" t="s">
        <v>354</v>
      </c>
      <c r="B13" s="104">
        <v>31523000</v>
      </c>
      <c r="C13" s="104">
        <v>0</v>
      </c>
      <c r="D13" s="104">
        <v>0</v>
      </c>
      <c r="E13" s="104">
        <v>504300</v>
      </c>
      <c r="F13" s="104">
        <v>0</v>
      </c>
      <c r="G13" s="104">
        <v>0</v>
      </c>
    </row>
    <row r="14" spans="1:7" ht="36" customHeight="1">
      <c r="A14" s="105" t="s">
        <v>355</v>
      </c>
      <c r="B14" s="104">
        <v>15349000</v>
      </c>
      <c r="C14" s="104">
        <v>0</v>
      </c>
      <c r="D14" s="104">
        <v>0</v>
      </c>
      <c r="E14" s="104">
        <v>245500</v>
      </c>
      <c r="F14" s="104">
        <v>0</v>
      </c>
      <c r="G14" s="104">
        <v>0</v>
      </c>
    </row>
    <row r="15" spans="1:7" ht="36" customHeight="1">
      <c r="A15" s="105" t="s">
        <v>356</v>
      </c>
      <c r="B15" s="104">
        <v>0</v>
      </c>
      <c r="C15" s="104">
        <v>10627000</v>
      </c>
      <c r="D15" s="104">
        <v>4580000</v>
      </c>
      <c r="E15" s="104">
        <v>0</v>
      </c>
      <c r="F15" s="104">
        <v>170000</v>
      </c>
      <c r="G15" s="104">
        <v>73200</v>
      </c>
    </row>
    <row r="16" spans="1:7" ht="36" customHeight="1">
      <c r="A16" s="105" t="s">
        <v>240</v>
      </c>
      <c r="B16" s="104">
        <v>0</v>
      </c>
      <c r="C16" s="104">
        <v>0</v>
      </c>
      <c r="D16" s="104">
        <v>739000</v>
      </c>
      <c r="E16" s="104">
        <v>0</v>
      </c>
      <c r="F16" s="104">
        <v>0</v>
      </c>
      <c r="G16" s="104">
        <v>11800</v>
      </c>
    </row>
    <row r="17" spans="1:7" ht="36" customHeight="1">
      <c r="A17" s="105" t="s">
        <v>239</v>
      </c>
      <c r="B17" s="104">
        <v>0</v>
      </c>
      <c r="C17" s="104">
        <v>0</v>
      </c>
      <c r="D17" s="104">
        <v>7973000</v>
      </c>
      <c r="E17" s="104">
        <v>0</v>
      </c>
      <c r="F17" s="104">
        <v>0</v>
      </c>
      <c r="G17" s="104">
        <v>127500</v>
      </c>
    </row>
    <row r="18" spans="1:7" ht="36" customHeight="1">
      <c r="A18" s="105" t="s">
        <v>286</v>
      </c>
      <c r="B18" s="104">
        <v>0</v>
      </c>
      <c r="C18" s="104">
        <v>0</v>
      </c>
      <c r="D18" s="104">
        <v>1290096000</v>
      </c>
      <c r="E18" s="104">
        <v>0</v>
      </c>
      <c r="F18" s="104">
        <v>0</v>
      </c>
      <c r="G18" s="104">
        <v>20641500</v>
      </c>
    </row>
    <row r="19" spans="1:7" ht="36" customHeight="1">
      <c r="A19" s="105" t="s">
        <v>238</v>
      </c>
      <c r="B19" s="104">
        <v>0</v>
      </c>
      <c r="C19" s="104">
        <v>0</v>
      </c>
      <c r="D19" s="104">
        <v>45465000</v>
      </c>
      <c r="E19" s="104">
        <v>0</v>
      </c>
      <c r="F19" s="104">
        <v>0</v>
      </c>
      <c r="G19" s="104">
        <v>727400</v>
      </c>
    </row>
    <row r="20" spans="1:7" ht="36" customHeight="1">
      <c r="A20" s="105" t="s">
        <v>237</v>
      </c>
      <c r="B20" s="104">
        <v>105617000</v>
      </c>
      <c r="C20" s="104">
        <v>5392000</v>
      </c>
      <c r="D20" s="104">
        <v>0</v>
      </c>
      <c r="E20" s="104">
        <v>1689800</v>
      </c>
      <c r="F20" s="104">
        <v>86200</v>
      </c>
      <c r="G20" s="104">
        <v>0</v>
      </c>
    </row>
    <row r="21" spans="1:7" ht="36" customHeight="1">
      <c r="A21" s="105" t="s">
        <v>236</v>
      </c>
      <c r="B21" s="104">
        <v>0</v>
      </c>
      <c r="C21" s="104">
        <v>6811312500</v>
      </c>
      <c r="D21" s="104">
        <v>0</v>
      </c>
      <c r="E21" s="104">
        <v>0</v>
      </c>
      <c r="F21" s="104">
        <v>108981000</v>
      </c>
      <c r="G21" s="104">
        <v>0</v>
      </c>
    </row>
    <row r="22" spans="1:7" ht="36" customHeight="1">
      <c r="A22" s="105" t="s">
        <v>235</v>
      </c>
      <c r="B22" s="104">
        <v>0</v>
      </c>
      <c r="C22" s="104">
        <v>1698187500</v>
      </c>
      <c r="D22" s="104">
        <v>0</v>
      </c>
      <c r="E22" s="104">
        <v>0</v>
      </c>
      <c r="F22" s="104">
        <v>27171000</v>
      </c>
      <c r="G22" s="104">
        <v>0</v>
      </c>
    </row>
    <row r="23" spans="1:7" ht="36" customHeight="1">
      <c r="A23" s="105" t="s">
        <v>234</v>
      </c>
      <c r="B23" s="104">
        <v>0</v>
      </c>
      <c r="C23" s="104">
        <v>1566062500</v>
      </c>
      <c r="D23" s="104">
        <v>0</v>
      </c>
      <c r="E23" s="104">
        <v>0</v>
      </c>
      <c r="F23" s="104">
        <v>25057000</v>
      </c>
      <c r="G23" s="104">
        <v>0</v>
      </c>
    </row>
    <row r="24" spans="1:7" ht="36" customHeight="1">
      <c r="A24" s="105" t="s">
        <v>233</v>
      </c>
      <c r="B24" s="104">
        <v>0</v>
      </c>
      <c r="C24" s="104">
        <v>429500000</v>
      </c>
      <c r="D24" s="104">
        <v>0</v>
      </c>
      <c r="E24" s="104">
        <v>0</v>
      </c>
      <c r="F24" s="104">
        <v>6872000</v>
      </c>
      <c r="G24" s="104">
        <v>0</v>
      </c>
    </row>
    <row r="25" spans="1:7" ht="17.25" customHeight="1">
      <c r="A25" s="418" t="s">
        <v>10</v>
      </c>
      <c r="B25" s="420" t="s">
        <v>19</v>
      </c>
      <c r="C25" s="420"/>
      <c r="D25" s="420"/>
      <c r="E25" s="421" t="s">
        <v>30</v>
      </c>
      <c r="F25" s="422"/>
      <c r="G25" s="423"/>
    </row>
    <row r="26" spans="1:7" ht="36" customHeight="1">
      <c r="A26" s="419"/>
      <c r="B26" s="107" t="s">
        <v>15</v>
      </c>
      <c r="C26" s="107" t="s">
        <v>16</v>
      </c>
      <c r="D26" s="106" t="s">
        <v>14</v>
      </c>
      <c r="E26" s="107" t="s">
        <v>15</v>
      </c>
      <c r="F26" s="107" t="s">
        <v>16</v>
      </c>
      <c r="G26" s="106" t="s">
        <v>14</v>
      </c>
    </row>
    <row r="27" spans="1:7" ht="36" customHeight="1">
      <c r="A27" s="105" t="s">
        <v>345</v>
      </c>
      <c r="B27" s="104">
        <v>0</v>
      </c>
      <c r="C27" s="104">
        <v>2562500</v>
      </c>
      <c r="D27" s="104">
        <v>0</v>
      </c>
      <c r="E27" s="104">
        <v>0</v>
      </c>
      <c r="F27" s="104">
        <v>41000</v>
      </c>
      <c r="G27" s="104">
        <v>0</v>
      </c>
    </row>
    <row r="28" spans="1:7" ht="36" customHeight="1">
      <c r="A28" s="105" t="s">
        <v>232</v>
      </c>
      <c r="B28" s="104">
        <v>0</v>
      </c>
      <c r="C28" s="104">
        <v>1937500</v>
      </c>
      <c r="D28" s="104">
        <v>0</v>
      </c>
      <c r="E28" s="104">
        <v>0</v>
      </c>
      <c r="F28" s="104">
        <v>31000</v>
      </c>
      <c r="G28" s="104">
        <v>0</v>
      </c>
    </row>
    <row r="29" spans="1:7" ht="36" customHeight="1">
      <c r="A29" s="105" t="s">
        <v>231</v>
      </c>
      <c r="B29" s="104">
        <v>0</v>
      </c>
      <c r="C29" s="104">
        <v>3062500</v>
      </c>
      <c r="D29" s="104">
        <v>0</v>
      </c>
      <c r="E29" s="104">
        <v>0</v>
      </c>
      <c r="F29" s="104">
        <v>49000</v>
      </c>
      <c r="G29" s="104">
        <v>0</v>
      </c>
    </row>
    <row r="30" spans="1:7" ht="36" customHeight="1">
      <c r="A30" s="105" t="s">
        <v>230</v>
      </c>
      <c r="B30" s="177">
        <v>19950000</v>
      </c>
      <c r="C30" s="104">
        <v>88131200</v>
      </c>
      <c r="D30" s="104">
        <v>0</v>
      </c>
      <c r="E30" s="177">
        <v>319200</v>
      </c>
      <c r="F30" s="104">
        <v>1410100</v>
      </c>
      <c r="G30" s="104">
        <v>0</v>
      </c>
    </row>
    <row r="31" spans="1:7" ht="36" customHeight="1">
      <c r="A31" s="105" t="s">
        <v>229</v>
      </c>
      <c r="B31" s="177">
        <v>787606200</v>
      </c>
      <c r="C31" s="104">
        <v>890712500</v>
      </c>
      <c r="D31" s="104">
        <v>32312500</v>
      </c>
      <c r="E31" s="177">
        <v>12601700</v>
      </c>
      <c r="F31" s="104">
        <v>14251400</v>
      </c>
      <c r="G31" s="104">
        <v>517000</v>
      </c>
    </row>
    <row r="32" spans="1:7" ht="36" customHeight="1">
      <c r="A32" s="105" t="s">
        <v>285</v>
      </c>
      <c r="B32" s="104">
        <v>0</v>
      </c>
      <c r="C32" s="104">
        <v>12156200</v>
      </c>
      <c r="D32" s="104">
        <v>0</v>
      </c>
      <c r="E32" s="104">
        <v>0</v>
      </c>
      <c r="F32" s="104">
        <v>194500</v>
      </c>
      <c r="G32" s="104">
        <v>0</v>
      </c>
    </row>
    <row r="33" spans="1:7" ht="36" customHeight="1">
      <c r="A33" s="105" t="s">
        <v>228</v>
      </c>
      <c r="B33" s="104">
        <v>279987500</v>
      </c>
      <c r="C33" s="104">
        <v>275000000</v>
      </c>
      <c r="D33" s="104">
        <v>803131200</v>
      </c>
      <c r="E33" s="104">
        <v>4479800</v>
      </c>
      <c r="F33" s="104">
        <v>4400000</v>
      </c>
      <c r="G33" s="104">
        <v>12850100</v>
      </c>
    </row>
    <row r="34" spans="1:7" ht="36" customHeight="1">
      <c r="A34" s="105" t="s">
        <v>227</v>
      </c>
      <c r="B34" s="104">
        <v>181618700</v>
      </c>
      <c r="C34" s="104">
        <v>0</v>
      </c>
      <c r="D34" s="104">
        <v>0</v>
      </c>
      <c r="E34" s="104">
        <v>2905900</v>
      </c>
      <c r="F34" s="104">
        <v>0</v>
      </c>
      <c r="G34" s="104">
        <v>0</v>
      </c>
    </row>
    <row r="35" spans="1:7" ht="36" customHeight="1">
      <c r="A35" s="103" t="s">
        <v>226</v>
      </c>
      <c r="B35" s="178">
        <v>174568700</v>
      </c>
      <c r="C35" s="102">
        <v>3051981200</v>
      </c>
      <c r="D35" s="178">
        <v>224512500</v>
      </c>
      <c r="E35" s="102">
        <v>2793100</v>
      </c>
      <c r="F35" s="102">
        <v>48831700</v>
      </c>
      <c r="G35" s="102">
        <v>3592200</v>
      </c>
    </row>
    <row r="36" spans="1:7" ht="36" customHeight="1">
      <c r="A36" s="103" t="s">
        <v>225</v>
      </c>
      <c r="B36" s="178">
        <v>19550000</v>
      </c>
      <c r="C36" s="178">
        <v>826593700</v>
      </c>
      <c r="D36" s="178">
        <v>227900000</v>
      </c>
      <c r="E36" s="102">
        <v>312800</v>
      </c>
      <c r="F36" s="102">
        <v>13225500</v>
      </c>
      <c r="G36" s="102">
        <v>3646400</v>
      </c>
    </row>
    <row r="37" spans="1:7" ht="36" customHeight="1">
      <c r="A37" s="103" t="s">
        <v>346</v>
      </c>
      <c r="B37" s="178">
        <v>0</v>
      </c>
      <c r="C37" s="102">
        <v>23259000</v>
      </c>
      <c r="D37" s="178">
        <v>0</v>
      </c>
      <c r="E37" s="102">
        <v>0</v>
      </c>
      <c r="F37" s="178">
        <v>372100</v>
      </c>
      <c r="G37" s="102">
        <v>0</v>
      </c>
    </row>
    <row r="38" spans="1:7" ht="36" customHeight="1" thickBot="1">
      <c r="A38" s="179" t="s">
        <v>347</v>
      </c>
      <c r="B38" s="156">
        <v>0</v>
      </c>
      <c r="C38" s="156">
        <v>105939000</v>
      </c>
      <c r="D38" s="180">
        <v>788149000</v>
      </c>
      <c r="E38" s="156">
        <v>0</v>
      </c>
      <c r="F38" s="156">
        <v>1695000</v>
      </c>
      <c r="G38" s="156">
        <v>12610300</v>
      </c>
    </row>
    <row r="39" spans="1:7" ht="36" customHeight="1" thickTop="1">
      <c r="A39" s="101" t="s">
        <v>7</v>
      </c>
      <c r="B39" s="100">
        <f t="shared" ref="B39:G39" si="0">SUM(B5:B38)</f>
        <v>2056499100</v>
      </c>
      <c r="C39" s="100">
        <f t="shared" si="0"/>
        <v>16632472800</v>
      </c>
      <c r="D39" s="100">
        <f>SUM(D5:D38)</f>
        <v>5180872200</v>
      </c>
      <c r="E39" s="100">
        <f t="shared" si="0"/>
        <v>32903700</v>
      </c>
      <c r="F39" s="100">
        <f t="shared" si="0"/>
        <v>266119200</v>
      </c>
      <c r="G39" s="100">
        <f t="shared" si="0"/>
        <v>82893400</v>
      </c>
    </row>
  </sheetData>
  <sheetProtection selectLockedCells="1"/>
  <mergeCells count="8">
    <mergeCell ref="A25:A26"/>
    <mergeCell ref="B25:D25"/>
    <mergeCell ref="E25:G25"/>
    <mergeCell ref="A1:G1"/>
    <mergeCell ref="A3:A4"/>
    <mergeCell ref="E2:G2"/>
    <mergeCell ref="B3:D3"/>
    <mergeCell ref="E3:G3"/>
  </mergeCells>
  <phoneticPr fontId="2"/>
  <conditionalFormatting sqref="B15:G18 B5:G5 B20:G24 B7:G13 B28:G38">
    <cfRule type="expression" dxfId="37" priority="6">
      <formula>B5=""</formula>
    </cfRule>
  </conditionalFormatting>
  <conditionalFormatting sqref="B14:G14">
    <cfRule type="expression" dxfId="36" priority="5">
      <formula>B14=""</formula>
    </cfRule>
  </conditionalFormatting>
  <conditionalFormatting sqref="B19:G19">
    <cfRule type="expression" dxfId="35" priority="4">
      <formula>B19=""</formula>
    </cfRule>
  </conditionalFormatting>
  <conditionalFormatting sqref="B6:G6">
    <cfRule type="expression" dxfId="34" priority="3">
      <formula>B6=""</formula>
    </cfRule>
  </conditionalFormatting>
  <conditionalFormatting sqref="B27:F27">
    <cfRule type="expression" dxfId="33" priority="2">
      <formula>B27=""</formula>
    </cfRule>
  </conditionalFormatting>
  <conditionalFormatting sqref="G27">
    <cfRule type="expression" dxfId="32" priority="1">
      <formula>G27=""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63" orientation="portrait" useFirstPageNumber="1" r:id="rId1"/>
  <headerFooter>
    <oddFooter>&amp;C&amp;"ＭＳ 明朝,標準"&amp;P</oddFooter>
  </headerFooter>
  <rowBreaks count="1" manualBreakCount="1">
    <brk id="2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view="pageBreakPreview" topLeftCell="A22" zoomScale="115" zoomScaleNormal="100" zoomScaleSheetLayoutView="115" workbookViewId="0">
      <selection activeCell="O8" sqref="O8"/>
    </sheetView>
  </sheetViews>
  <sheetFormatPr defaultRowHeight="13.5"/>
  <cols>
    <col min="1" max="3" width="3.625" style="2" customWidth="1"/>
    <col min="4" max="27" width="3.25" style="2" customWidth="1"/>
    <col min="28" max="29" width="3.875" style="2" customWidth="1"/>
    <col min="30" max="16384" width="9" style="2"/>
  </cols>
  <sheetData>
    <row r="1" spans="1:28" ht="30" customHeight="1">
      <c r="A1" s="458" t="s">
        <v>266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  <c r="U1" s="458"/>
      <c r="V1" s="458"/>
      <c r="W1" s="458"/>
      <c r="X1" s="458"/>
      <c r="Y1" s="458"/>
      <c r="Z1" s="458"/>
      <c r="AA1" s="458"/>
      <c r="AB1" s="1"/>
    </row>
    <row r="2" spans="1:28" ht="15" customHeight="1">
      <c r="A2" s="111"/>
      <c r="B2" s="111"/>
      <c r="C2" s="111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4"/>
    </row>
    <row r="3" spans="1:28" ht="18.75" customHeight="1">
      <c r="A3" s="459" t="s">
        <v>265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  <c r="T3" s="459"/>
      <c r="U3" s="459"/>
      <c r="V3" s="459"/>
      <c r="W3" s="459"/>
      <c r="X3" s="459"/>
      <c r="Y3" s="459"/>
      <c r="Z3" s="459"/>
      <c r="AA3" s="459"/>
      <c r="AB3" s="4"/>
    </row>
    <row r="4" spans="1:28" ht="22.5" customHeight="1">
      <c r="A4" s="462" t="s">
        <v>262</v>
      </c>
      <c r="B4" s="463"/>
      <c r="C4" s="464"/>
      <c r="D4" s="465" t="s">
        <v>309</v>
      </c>
      <c r="E4" s="465"/>
      <c r="F4" s="465"/>
      <c r="G4" s="465"/>
      <c r="H4" s="465"/>
      <c r="I4" s="465"/>
      <c r="J4" s="465"/>
      <c r="K4" s="465"/>
      <c r="L4" s="465"/>
      <c r="M4" s="465"/>
      <c r="N4" s="465"/>
      <c r="O4" s="465"/>
      <c r="P4" s="460" t="s">
        <v>284</v>
      </c>
      <c r="Q4" s="461"/>
      <c r="R4" s="461"/>
      <c r="S4" s="461"/>
      <c r="T4" s="461"/>
      <c r="U4" s="461"/>
      <c r="V4" s="461"/>
      <c r="W4" s="461"/>
      <c r="X4" s="461"/>
      <c r="Y4" s="461"/>
      <c r="Z4" s="461"/>
      <c r="AA4" s="461"/>
      <c r="AB4" s="4"/>
    </row>
    <row r="5" spans="1:28" ht="22.5" customHeight="1">
      <c r="A5" s="442"/>
      <c r="B5" s="443"/>
      <c r="C5" s="444"/>
      <c r="D5" s="212" t="s">
        <v>52</v>
      </c>
      <c r="E5" s="455" t="s">
        <v>261</v>
      </c>
      <c r="F5" s="455"/>
      <c r="G5" s="455"/>
      <c r="H5" s="455"/>
      <c r="I5" s="455" t="s">
        <v>19</v>
      </c>
      <c r="J5" s="455"/>
      <c r="K5" s="455"/>
      <c r="L5" s="455"/>
      <c r="M5" s="455" t="s">
        <v>30</v>
      </c>
      <c r="N5" s="455"/>
      <c r="O5" s="455"/>
      <c r="P5" s="212" t="s">
        <v>52</v>
      </c>
      <c r="Q5" s="455" t="s">
        <v>261</v>
      </c>
      <c r="R5" s="455"/>
      <c r="S5" s="455"/>
      <c r="T5" s="455"/>
      <c r="U5" s="455" t="s">
        <v>19</v>
      </c>
      <c r="V5" s="455"/>
      <c r="W5" s="455"/>
      <c r="X5" s="455"/>
      <c r="Y5" s="455" t="s">
        <v>30</v>
      </c>
      <c r="Z5" s="455"/>
      <c r="AA5" s="455"/>
      <c r="AB5" s="4"/>
    </row>
    <row r="6" spans="1:28" ht="11.25" customHeight="1">
      <c r="A6" s="115"/>
      <c r="B6" s="114"/>
      <c r="C6" s="113"/>
      <c r="D6" s="112"/>
      <c r="E6" s="454" t="s">
        <v>2</v>
      </c>
      <c r="F6" s="454"/>
      <c r="G6" s="454"/>
      <c r="H6" s="454"/>
      <c r="I6" s="454" t="s">
        <v>2</v>
      </c>
      <c r="J6" s="454"/>
      <c r="K6" s="454"/>
      <c r="L6" s="454"/>
      <c r="M6" s="454" t="s">
        <v>2</v>
      </c>
      <c r="N6" s="454"/>
      <c r="O6" s="454"/>
      <c r="P6" s="112"/>
      <c r="Q6" s="454" t="s">
        <v>2</v>
      </c>
      <c r="R6" s="454"/>
      <c r="S6" s="454"/>
      <c r="T6" s="454"/>
      <c r="U6" s="454" t="s">
        <v>2</v>
      </c>
      <c r="V6" s="454"/>
      <c r="W6" s="454"/>
      <c r="X6" s="454"/>
      <c r="Y6" s="454" t="s">
        <v>2</v>
      </c>
      <c r="Z6" s="454"/>
      <c r="AA6" s="454"/>
      <c r="AB6" s="4"/>
    </row>
    <row r="7" spans="1:28" ht="22.5" customHeight="1">
      <c r="A7" s="456" t="s">
        <v>264</v>
      </c>
      <c r="B7" s="456"/>
      <c r="C7" s="456"/>
      <c r="D7" s="213">
        <v>2</v>
      </c>
      <c r="E7" s="457">
        <v>1909044801</v>
      </c>
      <c r="F7" s="457"/>
      <c r="G7" s="457"/>
      <c r="H7" s="457"/>
      <c r="I7" s="457">
        <v>1591015275</v>
      </c>
      <c r="J7" s="457"/>
      <c r="K7" s="457"/>
      <c r="L7" s="457"/>
      <c r="M7" s="457">
        <v>25456100</v>
      </c>
      <c r="N7" s="457"/>
      <c r="O7" s="457"/>
      <c r="P7" s="213">
        <v>2</v>
      </c>
      <c r="Q7" s="457">
        <v>1979061869</v>
      </c>
      <c r="R7" s="457"/>
      <c r="S7" s="457"/>
      <c r="T7" s="457"/>
      <c r="U7" s="457">
        <v>1638183725</v>
      </c>
      <c r="V7" s="457"/>
      <c r="W7" s="457"/>
      <c r="X7" s="457"/>
      <c r="Y7" s="457">
        <v>26210800</v>
      </c>
      <c r="Z7" s="457"/>
      <c r="AA7" s="457"/>
      <c r="AB7" s="4"/>
    </row>
    <row r="8" spans="1:28" ht="22.5" customHeight="1">
      <c r="A8" s="449" t="s">
        <v>257</v>
      </c>
      <c r="B8" s="449"/>
      <c r="C8" s="449"/>
      <c r="D8" s="210">
        <v>1</v>
      </c>
      <c r="E8" s="432">
        <v>271571984</v>
      </c>
      <c r="F8" s="432"/>
      <c r="G8" s="432"/>
      <c r="H8" s="432"/>
      <c r="I8" s="432">
        <v>271571984</v>
      </c>
      <c r="J8" s="432"/>
      <c r="K8" s="432"/>
      <c r="L8" s="432"/>
      <c r="M8" s="432">
        <v>4345100</v>
      </c>
      <c r="N8" s="432"/>
      <c r="O8" s="432"/>
      <c r="P8" s="210">
        <v>1</v>
      </c>
      <c r="Q8" s="432">
        <v>306062017</v>
      </c>
      <c r="R8" s="432"/>
      <c r="S8" s="432"/>
      <c r="T8" s="432"/>
      <c r="U8" s="432">
        <v>306062017</v>
      </c>
      <c r="V8" s="432"/>
      <c r="W8" s="432"/>
      <c r="X8" s="432"/>
      <c r="Y8" s="432">
        <v>4896900</v>
      </c>
      <c r="Z8" s="432"/>
      <c r="AA8" s="432"/>
      <c r="AB8" s="4"/>
    </row>
    <row r="9" spans="1:28" ht="22.5" customHeight="1">
      <c r="A9" s="449" t="s">
        <v>256</v>
      </c>
      <c r="B9" s="449"/>
      <c r="C9" s="449"/>
      <c r="D9" s="210">
        <v>1</v>
      </c>
      <c r="E9" s="432">
        <v>27358368</v>
      </c>
      <c r="F9" s="432"/>
      <c r="G9" s="432"/>
      <c r="H9" s="432"/>
      <c r="I9" s="432">
        <v>27358368</v>
      </c>
      <c r="J9" s="432"/>
      <c r="K9" s="432"/>
      <c r="L9" s="432"/>
      <c r="M9" s="432">
        <v>437700</v>
      </c>
      <c r="N9" s="432"/>
      <c r="O9" s="432"/>
      <c r="P9" s="210">
        <v>1</v>
      </c>
      <c r="Q9" s="432">
        <v>35439974</v>
      </c>
      <c r="R9" s="432"/>
      <c r="S9" s="432"/>
      <c r="T9" s="432"/>
      <c r="U9" s="432">
        <v>35439974</v>
      </c>
      <c r="V9" s="432"/>
      <c r="W9" s="432"/>
      <c r="X9" s="432"/>
      <c r="Y9" s="432">
        <v>567000</v>
      </c>
      <c r="Z9" s="432"/>
      <c r="AA9" s="432"/>
      <c r="AB9" s="4"/>
    </row>
    <row r="10" spans="1:28" ht="22.5" customHeight="1">
      <c r="A10" s="449" t="s">
        <v>5</v>
      </c>
      <c r="B10" s="449"/>
      <c r="C10" s="449"/>
      <c r="D10" s="211">
        <f>SUM(D7:D9)</f>
        <v>4</v>
      </c>
      <c r="E10" s="448">
        <f>SUM(E7:H9)</f>
        <v>2207975153</v>
      </c>
      <c r="F10" s="448"/>
      <c r="G10" s="448"/>
      <c r="H10" s="448"/>
      <c r="I10" s="448">
        <f>SUM(I7:L9)</f>
        <v>1889945627</v>
      </c>
      <c r="J10" s="448"/>
      <c r="K10" s="448"/>
      <c r="L10" s="448"/>
      <c r="M10" s="448">
        <f>SUM(M7:O9)</f>
        <v>30238900</v>
      </c>
      <c r="N10" s="448"/>
      <c r="O10" s="448"/>
      <c r="P10" s="211">
        <f>SUM(P7:P9)</f>
        <v>4</v>
      </c>
      <c r="Q10" s="448">
        <f>SUM(Q7:T9)</f>
        <v>2320563860</v>
      </c>
      <c r="R10" s="448"/>
      <c r="S10" s="448"/>
      <c r="T10" s="448"/>
      <c r="U10" s="448">
        <f>SUM(U7:X9)</f>
        <v>1979685716</v>
      </c>
      <c r="V10" s="448"/>
      <c r="W10" s="448"/>
      <c r="X10" s="448"/>
      <c r="Y10" s="448">
        <f>SUM(Y7:AA9)</f>
        <v>31674700</v>
      </c>
      <c r="Z10" s="448"/>
      <c r="AA10" s="448"/>
      <c r="AB10" s="4"/>
    </row>
    <row r="11" spans="1:28" ht="15" customHeight="1">
      <c r="A11" s="111"/>
      <c r="B11" s="111"/>
      <c r="C11" s="111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4"/>
    </row>
    <row r="12" spans="1:28" ht="18.75" customHeight="1">
      <c r="A12" s="466" t="s">
        <v>263</v>
      </c>
      <c r="B12" s="466"/>
      <c r="C12" s="466"/>
      <c r="D12" s="466"/>
      <c r="E12" s="466"/>
      <c r="F12" s="466"/>
      <c r="G12" s="466"/>
      <c r="H12" s="466"/>
      <c r="I12" s="466"/>
      <c r="J12" s="466"/>
      <c r="K12" s="466"/>
      <c r="L12" s="466"/>
      <c r="M12" s="466"/>
      <c r="N12" s="466"/>
      <c r="O12" s="466"/>
      <c r="P12" s="466"/>
      <c r="Q12" s="466"/>
      <c r="R12" s="466"/>
      <c r="S12" s="466"/>
      <c r="T12" s="466"/>
      <c r="U12" s="466"/>
      <c r="V12" s="466"/>
      <c r="W12" s="466"/>
      <c r="X12" s="466"/>
      <c r="Y12" s="466"/>
      <c r="Z12" s="466"/>
      <c r="AA12" s="466"/>
      <c r="AB12" s="4"/>
    </row>
    <row r="13" spans="1:28" ht="26.25" customHeight="1">
      <c r="A13" s="462" t="s">
        <v>262</v>
      </c>
      <c r="B13" s="463"/>
      <c r="C13" s="464"/>
      <c r="D13" s="465" t="s">
        <v>309</v>
      </c>
      <c r="E13" s="465"/>
      <c r="F13" s="465"/>
      <c r="G13" s="465"/>
      <c r="H13" s="465"/>
      <c r="I13" s="465"/>
      <c r="J13" s="465"/>
      <c r="K13" s="465"/>
      <c r="L13" s="465"/>
      <c r="M13" s="465"/>
      <c r="N13" s="465"/>
      <c r="O13" s="465"/>
      <c r="P13" s="460" t="s">
        <v>284</v>
      </c>
      <c r="Q13" s="461"/>
      <c r="R13" s="461"/>
      <c r="S13" s="461"/>
      <c r="T13" s="461"/>
      <c r="U13" s="461"/>
      <c r="V13" s="461"/>
      <c r="W13" s="461"/>
      <c r="X13" s="461"/>
      <c r="Y13" s="461"/>
      <c r="Z13" s="461"/>
      <c r="AA13" s="461"/>
      <c r="AB13" s="4"/>
    </row>
    <row r="14" spans="1:28" ht="26.25" customHeight="1">
      <c r="A14" s="442"/>
      <c r="B14" s="443"/>
      <c r="C14" s="444"/>
      <c r="D14" s="212" t="s">
        <v>52</v>
      </c>
      <c r="E14" s="455" t="s">
        <v>261</v>
      </c>
      <c r="F14" s="455"/>
      <c r="G14" s="455"/>
      <c r="H14" s="455"/>
      <c r="I14" s="455" t="s">
        <v>19</v>
      </c>
      <c r="J14" s="455"/>
      <c r="K14" s="455"/>
      <c r="L14" s="455"/>
      <c r="M14" s="455" t="s">
        <v>30</v>
      </c>
      <c r="N14" s="455"/>
      <c r="O14" s="455"/>
      <c r="P14" s="212" t="s">
        <v>52</v>
      </c>
      <c r="Q14" s="455" t="s">
        <v>261</v>
      </c>
      <c r="R14" s="455"/>
      <c r="S14" s="455"/>
      <c r="T14" s="455"/>
      <c r="U14" s="455" t="s">
        <v>19</v>
      </c>
      <c r="V14" s="455"/>
      <c r="W14" s="455"/>
      <c r="X14" s="455"/>
      <c r="Y14" s="455" t="s">
        <v>30</v>
      </c>
      <c r="Z14" s="455"/>
      <c r="AA14" s="455"/>
      <c r="AB14" s="4"/>
    </row>
    <row r="15" spans="1:28" ht="11.25" customHeight="1">
      <c r="A15" s="115"/>
      <c r="B15" s="114"/>
      <c r="C15" s="113"/>
      <c r="D15" s="112"/>
      <c r="E15" s="454" t="s">
        <v>2</v>
      </c>
      <c r="F15" s="454"/>
      <c r="G15" s="454"/>
      <c r="H15" s="454"/>
      <c r="I15" s="454" t="s">
        <v>2</v>
      </c>
      <c r="J15" s="454"/>
      <c r="K15" s="454"/>
      <c r="L15" s="454"/>
      <c r="M15" s="454" t="s">
        <v>2</v>
      </c>
      <c r="N15" s="454"/>
      <c r="O15" s="454"/>
      <c r="P15" s="112"/>
      <c r="Q15" s="454" t="s">
        <v>2</v>
      </c>
      <c r="R15" s="454"/>
      <c r="S15" s="454"/>
      <c r="T15" s="454"/>
      <c r="U15" s="454" t="s">
        <v>2</v>
      </c>
      <c r="V15" s="454"/>
      <c r="W15" s="454"/>
      <c r="X15" s="454"/>
      <c r="Y15" s="454" t="s">
        <v>2</v>
      </c>
      <c r="Z15" s="454"/>
      <c r="AA15" s="454"/>
      <c r="AB15" s="4"/>
    </row>
    <row r="16" spans="1:28" ht="22.5" customHeight="1">
      <c r="A16" s="456" t="s">
        <v>260</v>
      </c>
      <c r="B16" s="456"/>
      <c r="C16" s="456"/>
      <c r="D16" s="213">
        <v>24</v>
      </c>
      <c r="E16" s="457">
        <v>325732751</v>
      </c>
      <c r="F16" s="457"/>
      <c r="G16" s="457"/>
      <c r="H16" s="457"/>
      <c r="I16" s="457">
        <v>147590524</v>
      </c>
      <c r="J16" s="457"/>
      <c r="K16" s="457"/>
      <c r="L16" s="457"/>
      <c r="M16" s="457">
        <v>2360100</v>
      </c>
      <c r="N16" s="457"/>
      <c r="O16" s="457"/>
      <c r="P16" s="213">
        <v>20</v>
      </c>
      <c r="Q16" s="457">
        <v>249444865</v>
      </c>
      <c r="R16" s="457"/>
      <c r="S16" s="457"/>
      <c r="T16" s="457"/>
      <c r="U16" s="457">
        <v>113598905</v>
      </c>
      <c r="V16" s="457"/>
      <c r="W16" s="457"/>
      <c r="X16" s="457"/>
      <c r="Y16" s="457">
        <v>1816400</v>
      </c>
      <c r="Z16" s="457"/>
      <c r="AA16" s="457"/>
      <c r="AB16" s="4"/>
    </row>
    <row r="17" spans="1:28" ht="22.5" customHeight="1">
      <c r="A17" s="449" t="s">
        <v>259</v>
      </c>
      <c r="B17" s="449"/>
      <c r="C17" s="449"/>
      <c r="D17" s="210">
        <v>6</v>
      </c>
      <c r="E17" s="432">
        <v>34191118657</v>
      </c>
      <c r="F17" s="432"/>
      <c r="G17" s="432"/>
      <c r="H17" s="432"/>
      <c r="I17" s="432">
        <v>18270466737</v>
      </c>
      <c r="J17" s="432"/>
      <c r="K17" s="432"/>
      <c r="L17" s="432"/>
      <c r="M17" s="432">
        <v>292327100</v>
      </c>
      <c r="N17" s="432"/>
      <c r="O17" s="432"/>
      <c r="P17" s="210">
        <v>6</v>
      </c>
      <c r="Q17" s="432">
        <v>35966966080</v>
      </c>
      <c r="R17" s="432"/>
      <c r="S17" s="432"/>
      <c r="T17" s="432"/>
      <c r="U17" s="432">
        <v>19127291283</v>
      </c>
      <c r="V17" s="432"/>
      <c r="W17" s="432"/>
      <c r="X17" s="432"/>
      <c r="Y17" s="432">
        <v>306036200</v>
      </c>
      <c r="Z17" s="432"/>
      <c r="AA17" s="432"/>
      <c r="AB17" s="4"/>
    </row>
    <row r="18" spans="1:28" ht="22.5" customHeight="1">
      <c r="A18" s="449" t="s">
        <v>258</v>
      </c>
      <c r="B18" s="449"/>
      <c r="C18" s="449"/>
      <c r="D18" s="210">
        <v>2</v>
      </c>
      <c r="E18" s="432">
        <v>17627707858</v>
      </c>
      <c r="F18" s="432"/>
      <c r="G18" s="432"/>
      <c r="H18" s="432"/>
      <c r="I18" s="432">
        <v>17381365534</v>
      </c>
      <c r="J18" s="432"/>
      <c r="K18" s="432"/>
      <c r="L18" s="432"/>
      <c r="M18" s="432">
        <v>278101700</v>
      </c>
      <c r="N18" s="432"/>
      <c r="O18" s="432"/>
      <c r="P18" s="210">
        <v>2</v>
      </c>
      <c r="Q18" s="432">
        <v>17739854766</v>
      </c>
      <c r="R18" s="432"/>
      <c r="S18" s="432"/>
      <c r="T18" s="432"/>
      <c r="U18" s="432">
        <v>17415933055</v>
      </c>
      <c r="V18" s="432"/>
      <c r="W18" s="432"/>
      <c r="X18" s="432"/>
      <c r="Y18" s="432">
        <v>278654800</v>
      </c>
      <c r="Z18" s="432"/>
      <c r="AA18" s="432"/>
      <c r="AB18" s="4"/>
    </row>
    <row r="19" spans="1:28" ht="22.5" customHeight="1">
      <c r="A19" s="449" t="s">
        <v>257</v>
      </c>
      <c r="B19" s="449"/>
      <c r="C19" s="449"/>
      <c r="D19" s="210">
        <v>3</v>
      </c>
      <c r="E19" s="432">
        <v>4267841205</v>
      </c>
      <c r="F19" s="432"/>
      <c r="G19" s="432"/>
      <c r="H19" s="432"/>
      <c r="I19" s="432">
        <v>4267730267</v>
      </c>
      <c r="J19" s="432"/>
      <c r="K19" s="432"/>
      <c r="L19" s="432"/>
      <c r="M19" s="432">
        <v>68283500</v>
      </c>
      <c r="N19" s="432"/>
      <c r="O19" s="432"/>
      <c r="P19" s="210">
        <v>3</v>
      </c>
      <c r="Q19" s="432">
        <v>4429286910</v>
      </c>
      <c r="R19" s="432"/>
      <c r="S19" s="432"/>
      <c r="T19" s="432"/>
      <c r="U19" s="432">
        <v>4427495780</v>
      </c>
      <c r="V19" s="432"/>
      <c r="W19" s="432"/>
      <c r="X19" s="432"/>
      <c r="Y19" s="432">
        <v>70839600</v>
      </c>
      <c r="Z19" s="432"/>
      <c r="AA19" s="432"/>
      <c r="AB19" s="4"/>
    </row>
    <row r="20" spans="1:28" ht="22.5" customHeight="1">
      <c r="A20" s="449" t="s">
        <v>256</v>
      </c>
      <c r="B20" s="449"/>
      <c r="C20" s="449"/>
      <c r="D20" s="210">
        <v>1</v>
      </c>
      <c r="E20" s="432">
        <v>2995457</v>
      </c>
      <c r="F20" s="432"/>
      <c r="G20" s="432"/>
      <c r="H20" s="432"/>
      <c r="I20" s="432">
        <v>2995457</v>
      </c>
      <c r="J20" s="432"/>
      <c r="K20" s="432"/>
      <c r="L20" s="432"/>
      <c r="M20" s="432">
        <v>47900</v>
      </c>
      <c r="N20" s="432"/>
      <c r="O20" s="432"/>
      <c r="P20" s="210">
        <v>1</v>
      </c>
      <c r="Q20" s="432">
        <v>2729618</v>
      </c>
      <c r="R20" s="432"/>
      <c r="S20" s="432"/>
      <c r="T20" s="432"/>
      <c r="U20" s="432">
        <v>2729618</v>
      </c>
      <c r="V20" s="432"/>
      <c r="W20" s="432"/>
      <c r="X20" s="432"/>
      <c r="Y20" s="432">
        <v>43600</v>
      </c>
      <c r="Z20" s="432"/>
      <c r="AA20" s="432"/>
      <c r="AB20" s="4"/>
    </row>
    <row r="21" spans="1:28" ht="22.5" customHeight="1">
      <c r="A21" s="449" t="s">
        <v>255</v>
      </c>
      <c r="B21" s="449"/>
      <c r="C21" s="449"/>
      <c r="D21" s="210">
        <v>2</v>
      </c>
      <c r="E21" s="432">
        <v>32332915</v>
      </c>
      <c r="F21" s="432"/>
      <c r="G21" s="432"/>
      <c r="H21" s="432"/>
      <c r="I21" s="432">
        <v>32332915</v>
      </c>
      <c r="J21" s="432"/>
      <c r="K21" s="432"/>
      <c r="L21" s="432"/>
      <c r="M21" s="432">
        <v>517300</v>
      </c>
      <c r="N21" s="432"/>
      <c r="O21" s="432"/>
      <c r="P21" s="210">
        <v>2</v>
      </c>
      <c r="Q21" s="432">
        <v>43330139</v>
      </c>
      <c r="R21" s="432"/>
      <c r="S21" s="432"/>
      <c r="T21" s="432"/>
      <c r="U21" s="432">
        <v>43330139</v>
      </c>
      <c r="V21" s="432"/>
      <c r="W21" s="432"/>
      <c r="X21" s="432"/>
      <c r="Y21" s="432">
        <v>693200</v>
      </c>
      <c r="Z21" s="432"/>
      <c r="AA21" s="432"/>
      <c r="AB21" s="4"/>
    </row>
    <row r="22" spans="1:28" ht="22.5" customHeight="1">
      <c r="A22" s="449" t="s">
        <v>5</v>
      </c>
      <c r="B22" s="449"/>
      <c r="C22" s="449"/>
      <c r="D22" s="211">
        <f>SUM(D16:D21)</f>
        <v>38</v>
      </c>
      <c r="E22" s="448">
        <f>SUM(E16:H21)</f>
        <v>56447728843</v>
      </c>
      <c r="F22" s="448"/>
      <c r="G22" s="448"/>
      <c r="H22" s="448"/>
      <c r="I22" s="448">
        <f>SUM(I16:L21)</f>
        <v>40102481434</v>
      </c>
      <c r="J22" s="448"/>
      <c r="K22" s="448"/>
      <c r="L22" s="448"/>
      <c r="M22" s="448">
        <f>SUM(M16:O21)</f>
        <v>641637600</v>
      </c>
      <c r="N22" s="448"/>
      <c r="O22" s="448"/>
      <c r="P22" s="211">
        <f>SUM(P16:P21)</f>
        <v>34</v>
      </c>
      <c r="Q22" s="448">
        <f>SUM(Q16:T21)</f>
        <v>58431612378</v>
      </c>
      <c r="R22" s="448"/>
      <c r="S22" s="448"/>
      <c r="T22" s="448"/>
      <c r="U22" s="448">
        <f>SUM(U16:X21)</f>
        <v>41130378780</v>
      </c>
      <c r="V22" s="448"/>
      <c r="W22" s="448"/>
      <c r="X22" s="448"/>
      <c r="Y22" s="448">
        <f>SUM(Y16:AA21)</f>
        <v>658083800</v>
      </c>
      <c r="Z22" s="448"/>
      <c r="AA22" s="448"/>
      <c r="AB22" s="4"/>
    </row>
    <row r="23" spans="1:28" ht="30" customHeight="1">
      <c r="A23" s="111"/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4"/>
    </row>
    <row r="24" spans="1:28" ht="30" customHeight="1">
      <c r="A24" s="450" t="s">
        <v>254</v>
      </c>
      <c r="B24" s="450"/>
      <c r="C24" s="450"/>
      <c r="D24" s="450"/>
      <c r="E24" s="450"/>
      <c r="F24" s="450"/>
      <c r="G24" s="450"/>
      <c r="H24" s="450"/>
      <c r="I24" s="450"/>
      <c r="J24" s="450"/>
      <c r="K24" s="450"/>
      <c r="L24" s="450"/>
      <c r="M24" s="450"/>
      <c r="N24" s="450"/>
      <c r="O24" s="450"/>
      <c r="P24" s="450"/>
      <c r="Q24" s="450"/>
      <c r="R24" s="450"/>
      <c r="S24" s="450"/>
      <c r="T24" s="450"/>
      <c r="U24" s="450"/>
      <c r="V24" s="450"/>
      <c r="W24" s="450"/>
      <c r="X24" s="450"/>
      <c r="Y24" s="450"/>
      <c r="Z24" s="450"/>
      <c r="AA24" s="450"/>
      <c r="AB24" s="4"/>
    </row>
    <row r="25" spans="1:28" ht="22.5" customHeight="1">
      <c r="A25" s="445" t="s">
        <v>1</v>
      </c>
      <c r="B25" s="446"/>
      <c r="C25" s="446"/>
      <c r="D25" s="446"/>
      <c r="E25" s="446"/>
      <c r="F25" s="446"/>
      <c r="G25" s="447"/>
      <c r="H25" s="439" t="s">
        <v>308</v>
      </c>
      <c r="I25" s="440"/>
      <c r="J25" s="440"/>
      <c r="K25" s="441"/>
      <c r="L25" s="439" t="s">
        <v>283</v>
      </c>
      <c r="M25" s="440"/>
      <c r="N25" s="440"/>
      <c r="O25" s="441"/>
      <c r="P25" s="439" t="s">
        <v>310</v>
      </c>
      <c r="Q25" s="440"/>
      <c r="R25" s="440"/>
      <c r="S25" s="441"/>
      <c r="T25" s="439" t="str">
        <f>P4</f>
        <v>令和３年度</v>
      </c>
      <c r="U25" s="440"/>
      <c r="V25" s="440"/>
      <c r="W25" s="441"/>
      <c r="X25" s="439" t="str">
        <f>D4</f>
        <v>令和４年度</v>
      </c>
      <c r="Y25" s="440"/>
      <c r="Z25" s="440"/>
      <c r="AA25" s="441"/>
      <c r="AB25" s="4"/>
    </row>
    <row r="26" spans="1:28" ht="11.25" customHeight="1">
      <c r="A26" s="451"/>
      <c r="B26" s="452"/>
      <c r="C26" s="452"/>
      <c r="D26" s="452"/>
      <c r="E26" s="452"/>
      <c r="F26" s="452"/>
      <c r="G26" s="453"/>
      <c r="H26" s="436" t="s">
        <v>51</v>
      </c>
      <c r="I26" s="437"/>
      <c r="J26" s="437"/>
      <c r="K26" s="438"/>
      <c r="L26" s="436" t="s">
        <v>51</v>
      </c>
      <c r="M26" s="437"/>
      <c r="N26" s="437"/>
      <c r="O26" s="438"/>
      <c r="P26" s="436" t="s">
        <v>51</v>
      </c>
      <c r="Q26" s="437"/>
      <c r="R26" s="437"/>
      <c r="S26" s="438"/>
      <c r="T26" s="436" t="s">
        <v>51</v>
      </c>
      <c r="U26" s="437"/>
      <c r="V26" s="437"/>
      <c r="W26" s="438"/>
      <c r="X26" s="436" t="s">
        <v>51</v>
      </c>
      <c r="Y26" s="437"/>
      <c r="Z26" s="437"/>
      <c r="AA26" s="438"/>
      <c r="AB26" s="4"/>
    </row>
    <row r="27" spans="1:28" ht="22.5" customHeight="1">
      <c r="A27" s="442" t="s">
        <v>253</v>
      </c>
      <c r="B27" s="443"/>
      <c r="C27" s="443"/>
      <c r="D27" s="443"/>
      <c r="E27" s="443"/>
      <c r="F27" s="443"/>
      <c r="G27" s="444"/>
      <c r="H27" s="207"/>
      <c r="I27" s="208"/>
      <c r="J27" s="208"/>
      <c r="K27" s="209">
        <v>0</v>
      </c>
      <c r="L27" s="207"/>
      <c r="M27" s="208"/>
      <c r="N27" s="208"/>
      <c r="O27" s="209">
        <v>1</v>
      </c>
      <c r="P27" s="207"/>
      <c r="Q27" s="208"/>
      <c r="R27" s="208"/>
      <c r="S27" s="209">
        <v>0</v>
      </c>
      <c r="T27" s="429">
        <v>1</v>
      </c>
      <c r="U27" s="430"/>
      <c r="V27" s="430"/>
      <c r="W27" s="431"/>
      <c r="X27" s="429">
        <v>0</v>
      </c>
      <c r="Y27" s="430"/>
      <c r="Z27" s="430"/>
      <c r="AA27" s="431"/>
      <c r="AB27" s="4"/>
    </row>
    <row r="28" spans="1:28" ht="22.5" customHeight="1">
      <c r="A28" s="433" t="s">
        <v>252</v>
      </c>
      <c r="B28" s="434"/>
      <c r="C28" s="434"/>
      <c r="D28" s="434"/>
      <c r="E28" s="434"/>
      <c r="F28" s="434"/>
      <c r="G28" s="435"/>
      <c r="H28" s="204"/>
      <c r="I28" s="205"/>
      <c r="J28" s="205"/>
      <c r="K28" s="206">
        <v>0</v>
      </c>
      <c r="L28" s="204"/>
      <c r="M28" s="205"/>
      <c r="N28" s="205"/>
      <c r="O28" s="206">
        <v>0</v>
      </c>
      <c r="P28" s="204"/>
      <c r="Q28" s="205"/>
      <c r="R28" s="205"/>
      <c r="S28" s="206">
        <v>0</v>
      </c>
      <c r="T28" s="426">
        <v>0</v>
      </c>
      <c r="U28" s="427"/>
      <c r="V28" s="427"/>
      <c r="W28" s="428"/>
      <c r="X28" s="426">
        <v>0</v>
      </c>
      <c r="Y28" s="427"/>
      <c r="Z28" s="427"/>
      <c r="AA28" s="428"/>
      <c r="AB28" s="4"/>
    </row>
    <row r="29" spans="1:28" ht="22.5" customHeight="1">
      <c r="A29" s="433" t="s">
        <v>251</v>
      </c>
      <c r="B29" s="434"/>
      <c r="C29" s="434"/>
      <c r="D29" s="434"/>
      <c r="E29" s="434"/>
      <c r="F29" s="434"/>
      <c r="G29" s="435"/>
      <c r="H29" s="204"/>
      <c r="I29" s="205"/>
      <c r="J29" s="205"/>
      <c r="K29" s="206">
        <v>0</v>
      </c>
      <c r="L29" s="204"/>
      <c r="M29" s="205"/>
      <c r="N29" s="205"/>
      <c r="O29" s="206">
        <v>0</v>
      </c>
      <c r="P29" s="204"/>
      <c r="Q29" s="205"/>
      <c r="R29" s="205"/>
      <c r="S29" s="206">
        <v>0</v>
      </c>
      <c r="T29" s="426">
        <v>1</v>
      </c>
      <c r="U29" s="427"/>
      <c r="V29" s="427"/>
      <c r="W29" s="428"/>
      <c r="X29" s="426">
        <v>0</v>
      </c>
      <c r="Y29" s="427"/>
      <c r="Z29" s="427"/>
      <c r="AA29" s="428"/>
      <c r="AB29" s="4"/>
    </row>
    <row r="30" spans="1:28" ht="22.5" customHeight="1">
      <c r="A30" s="433" t="s">
        <v>250</v>
      </c>
      <c r="B30" s="434"/>
      <c r="C30" s="434"/>
      <c r="D30" s="434"/>
      <c r="E30" s="434"/>
      <c r="F30" s="434"/>
      <c r="G30" s="435"/>
      <c r="H30" s="204"/>
      <c r="I30" s="205"/>
      <c r="J30" s="205"/>
      <c r="K30" s="206">
        <v>0</v>
      </c>
      <c r="L30" s="204"/>
      <c r="M30" s="205"/>
      <c r="N30" s="205"/>
      <c r="O30" s="206">
        <v>0</v>
      </c>
      <c r="P30" s="204"/>
      <c r="Q30" s="205"/>
      <c r="R30" s="205"/>
      <c r="S30" s="206">
        <v>0</v>
      </c>
      <c r="T30" s="426">
        <v>0</v>
      </c>
      <c r="U30" s="427"/>
      <c r="V30" s="427"/>
      <c r="W30" s="428"/>
      <c r="X30" s="426">
        <v>0</v>
      </c>
      <c r="Y30" s="427"/>
      <c r="Z30" s="427"/>
      <c r="AA30" s="428"/>
      <c r="AB30" s="4"/>
    </row>
    <row r="31" spans="1:28" ht="30" customHeight="1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0"/>
      <c r="R31" s="110"/>
      <c r="S31" s="110"/>
      <c r="T31" s="467" t="s">
        <v>311</v>
      </c>
      <c r="U31" s="467"/>
      <c r="V31" s="467"/>
      <c r="W31" s="467"/>
      <c r="X31" s="467"/>
      <c r="Y31" s="467"/>
      <c r="Z31" s="467"/>
      <c r="AA31" s="467"/>
      <c r="AB31" s="4"/>
    </row>
    <row r="32" spans="1:28" ht="30" customHeight="1">
      <c r="A32" s="450" t="s">
        <v>249</v>
      </c>
      <c r="B32" s="450"/>
      <c r="C32" s="450"/>
      <c r="D32" s="450"/>
      <c r="E32" s="476" t="s">
        <v>312</v>
      </c>
      <c r="F32" s="476"/>
      <c r="G32" s="476"/>
      <c r="H32" s="476"/>
      <c r="I32" s="476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4"/>
    </row>
    <row r="33" spans="1:28" ht="18.75" customHeight="1">
      <c r="A33" s="477" t="s">
        <v>52</v>
      </c>
      <c r="B33" s="478"/>
      <c r="C33" s="479"/>
      <c r="D33" s="384" t="s">
        <v>248</v>
      </c>
      <c r="E33" s="483"/>
      <c r="F33" s="483"/>
      <c r="G33" s="483"/>
      <c r="H33" s="483"/>
      <c r="I33" s="483"/>
      <c r="J33" s="483"/>
      <c r="K33" s="483"/>
      <c r="L33" s="483"/>
      <c r="M33" s="483"/>
      <c r="N33" s="483"/>
      <c r="O33" s="483"/>
      <c r="P33" s="483"/>
      <c r="Q33" s="483"/>
      <c r="R33" s="483"/>
      <c r="S33" s="385"/>
      <c r="T33" s="484" t="s">
        <v>247</v>
      </c>
      <c r="U33" s="485"/>
      <c r="V33" s="485"/>
      <c r="W33" s="486"/>
      <c r="X33" s="477" t="s">
        <v>39</v>
      </c>
      <c r="Y33" s="478"/>
      <c r="Z33" s="478"/>
      <c r="AA33" s="479"/>
      <c r="AB33" s="4"/>
    </row>
    <row r="34" spans="1:28" ht="18.75" customHeight="1">
      <c r="A34" s="480"/>
      <c r="B34" s="481"/>
      <c r="C34" s="482"/>
      <c r="D34" s="401" t="s">
        <v>15</v>
      </c>
      <c r="E34" s="401"/>
      <c r="F34" s="401"/>
      <c r="G34" s="401"/>
      <c r="H34" s="401" t="s">
        <v>16</v>
      </c>
      <c r="I34" s="401"/>
      <c r="J34" s="401"/>
      <c r="K34" s="401"/>
      <c r="L34" s="401" t="s">
        <v>14</v>
      </c>
      <c r="M34" s="401"/>
      <c r="N34" s="401"/>
      <c r="O34" s="401"/>
      <c r="P34" s="401" t="s">
        <v>5</v>
      </c>
      <c r="Q34" s="401"/>
      <c r="R34" s="401"/>
      <c r="S34" s="401"/>
      <c r="T34" s="487"/>
      <c r="U34" s="488"/>
      <c r="V34" s="488"/>
      <c r="W34" s="489"/>
      <c r="X34" s="480"/>
      <c r="Y34" s="481"/>
      <c r="Z34" s="481"/>
      <c r="AA34" s="482"/>
      <c r="AB34" s="4"/>
    </row>
    <row r="35" spans="1:28" ht="11.25" customHeight="1">
      <c r="A35" s="473"/>
      <c r="B35" s="474"/>
      <c r="C35" s="475"/>
      <c r="D35" s="468" t="s">
        <v>2</v>
      </c>
      <c r="E35" s="469"/>
      <c r="F35" s="469"/>
      <c r="G35" s="470"/>
      <c r="H35" s="468" t="s">
        <v>2</v>
      </c>
      <c r="I35" s="469"/>
      <c r="J35" s="469"/>
      <c r="K35" s="470"/>
      <c r="L35" s="468" t="s">
        <v>2</v>
      </c>
      <c r="M35" s="469"/>
      <c r="N35" s="469"/>
      <c r="O35" s="470"/>
      <c r="P35" s="468" t="s">
        <v>2</v>
      </c>
      <c r="Q35" s="469"/>
      <c r="R35" s="469"/>
      <c r="S35" s="470"/>
      <c r="T35" s="468" t="s">
        <v>2</v>
      </c>
      <c r="U35" s="469"/>
      <c r="V35" s="469"/>
      <c r="W35" s="470"/>
      <c r="X35" s="468" t="s">
        <v>2</v>
      </c>
      <c r="Y35" s="469"/>
      <c r="Z35" s="469"/>
      <c r="AA35" s="470"/>
      <c r="AB35" s="4"/>
    </row>
    <row r="36" spans="1:28" ht="26.25" customHeight="1">
      <c r="A36" s="471">
        <v>6</v>
      </c>
      <c r="B36" s="471"/>
      <c r="C36" s="471"/>
      <c r="D36" s="457">
        <v>1054694256</v>
      </c>
      <c r="E36" s="457"/>
      <c r="F36" s="457"/>
      <c r="G36" s="457"/>
      <c r="H36" s="457">
        <v>787225974</v>
      </c>
      <c r="I36" s="457"/>
      <c r="J36" s="457"/>
      <c r="K36" s="457"/>
      <c r="L36" s="457">
        <v>14785861</v>
      </c>
      <c r="M36" s="457"/>
      <c r="N36" s="457"/>
      <c r="O36" s="457"/>
      <c r="P36" s="472">
        <f>SUM(D36:O36)</f>
        <v>1856706091</v>
      </c>
      <c r="Q36" s="472"/>
      <c r="R36" s="472"/>
      <c r="S36" s="472"/>
      <c r="T36" s="457">
        <v>620349000</v>
      </c>
      <c r="U36" s="457"/>
      <c r="V36" s="457"/>
      <c r="W36" s="457"/>
      <c r="X36" s="457">
        <v>8684600</v>
      </c>
      <c r="Y36" s="457"/>
      <c r="Z36" s="457"/>
      <c r="AA36" s="457"/>
      <c r="AB36" s="4"/>
    </row>
    <row r="37" spans="1:28" ht="13.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3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3.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3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</sheetData>
  <sheetProtection selectLockedCells="1"/>
  <mergeCells count="160">
    <mergeCell ref="T31:AA31"/>
    <mergeCell ref="H35:K35"/>
    <mergeCell ref="L35:O35"/>
    <mergeCell ref="P35:S35"/>
    <mergeCell ref="T35:W35"/>
    <mergeCell ref="X35:AA35"/>
    <mergeCell ref="A36:C36"/>
    <mergeCell ref="D36:G36"/>
    <mergeCell ref="H36:K36"/>
    <mergeCell ref="L36:O36"/>
    <mergeCell ref="P36:S36"/>
    <mergeCell ref="T36:W36"/>
    <mergeCell ref="X36:AA36"/>
    <mergeCell ref="A35:C35"/>
    <mergeCell ref="D35:G35"/>
    <mergeCell ref="A32:D32"/>
    <mergeCell ref="E32:I32"/>
    <mergeCell ref="A33:C34"/>
    <mergeCell ref="D33:S33"/>
    <mergeCell ref="T33:W34"/>
    <mergeCell ref="X33:AA34"/>
    <mergeCell ref="D34:G34"/>
    <mergeCell ref="H34:K34"/>
    <mergeCell ref="L34:O34"/>
    <mergeCell ref="P34:S34"/>
    <mergeCell ref="P4:AA4"/>
    <mergeCell ref="A4:C5"/>
    <mergeCell ref="Y14:AA14"/>
    <mergeCell ref="U16:X16"/>
    <mergeCell ref="Y16:AA16"/>
    <mergeCell ref="Y10:AA10"/>
    <mergeCell ref="M6:O6"/>
    <mergeCell ref="Q6:T6"/>
    <mergeCell ref="D4:O4"/>
    <mergeCell ref="A10:C10"/>
    <mergeCell ref="A12:AA12"/>
    <mergeCell ref="A13:C14"/>
    <mergeCell ref="D13:O13"/>
    <mergeCell ref="P13:AA13"/>
    <mergeCell ref="E14:H14"/>
    <mergeCell ref="I14:L14"/>
    <mergeCell ref="E8:H8"/>
    <mergeCell ref="I8:L8"/>
    <mergeCell ref="M8:O8"/>
    <mergeCell ref="E6:H6"/>
    <mergeCell ref="I6:L6"/>
    <mergeCell ref="Y15:AA15"/>
    <mergeCell ref="M7:O7"/>
    <mergeCell ref="Y9:AA9"/>
    <mergeCell ref="E10:H10"/>
    <mergeCell ref="I10:L10"/>
    <mergeCell ref="M10:O10"/>
    <mergeCell ref="Q10:T10"/>
    <mergeCell ref="U10:X10"/>
    <mergeCell ref="I9:L9"/>
    <mergeCell ref="M9:O9"/>
    <mergeCell ref="Q9:T9"/>
    <mergeCell ref="U9:X9"/>
    <mergeCell ref="A1:AA1"/>
    <mergeCell ref="A3:AA3"/>
    <mergeCell ref="A8:C8"/>
    <mergeCell ref="Y7:AA7"/>
    <mergeCell ref="U8:X8"/>
    <mergeCell ref="Y8:AA8"/>
    <mergeCell ref="I5:L5"/>
    <mergeCell ref="M5:O5"/>
    <mergeCell ref="Q5:T5"/>
    <mergeCell ref="U5:X5"/>
    <mergeCell ref="U6:X6"/>
    <mergeCell ref="Q8:T8"/>
    <mergeCell ref="Y5:AA5"/>
    <mergeCell ref="Y6:AA6"/>
    <mergeCell ref="A7:C7"/>
    <mergeCell ref="E5:H5"/>
    <mergeCell ref="E7:H7"/>
    <mergeCell ref="I7:L7"/>
    <mergeCell ref="Q7:T7"/>
    <mergeCell ref="U7:X7"/>
    <mergeCell ref="A16:C16"/>
    <mergeCell ref="E16:H16"/>
    <mergeCell ref="I16:L16"/>
    <mergeCell ref="M16:O16"/>
    <mergeCell ref="Q16:T16"/>
    <mergeCell ref="E15:H15"/>
    <mergeCell ref="I15:L15"/>
    <mergeCell ref="M15:O15"/>
    <mergeCell ref="U14:X14"/>
    <mergeCell ref="A19:C19"/>
    <mergeCell ref="E19:H19"/>
    <mergeCell ref="I19:L19"/>
    <mergeCell ref="M19:O19"/>
    <mergeCell ref="A20:C20"/>
    <mergeCell ref="A9:C9"/>
    <mergeCell ref="E9:H9"/>
    <mergeCell ref="Q15:T15"/>
    <mergeCell ref="U15:X15"/>
    <mergeCell ref="M14:O14"/>
    <mergeCell ref="Q14:T14"/>
    <mergeCell ref="U18:X18"/>
    <mergeCell ref="Q19:T19"/>
    <mergeCell ref="U19:X19"/>
    <mergeCell ref="A18:C18"/>
    <mergeCell ref="E18:H18"/>
    <mergeCell ref="I18:L18"/>
    <mergeCell ref="M18:O18"/>
    <mergeCell ref="A17:C17"/>
    <mergeCell ref="E17:H17"/>
    <mergeCell ref="Q17:T17"/>
    <mergeCell ref="U17:X17"/>
    <mergeCell ref="I17:L17"/>
    <mergeCell ref="M17:O17"/>
    <mergeCell ref="Y17:AA17"/>
    <mergeCell ref="Q20:T20"/>
    <mergeCell ref="U20:X20"/>
    <mergeCell ref="Y20:AA20"/>
    <mergeCell ref="Q18:T18"/>
    <mergeCell ref="Y22:AA22"/>
    <mergeCell ref="E22:H22"/>
    <mergeCell ref="I22:L22"/>
    <mergeCell ref="M22:O22"/>
    <mergeCell ref="Y18:AA18"/>
    <mergeCell ref="Y19:AA19"/>
    <mergeCell ref="A29:G29"/>
    <mergeCell ref="H26:K26"/>
    <mergeCell ref="L26:O26"/>
    <mergeCell ref="E20:H20"/>
    <mergeCell ref="I20:L20"/>
    <mergeCell ref="M20:O20"/>
    <mergeCell ref="U21:X21"/>
    <mergeCell ref="Y21:AA21"/>
    <mergeCell ref="Q22:T22"/>
    <mergeCell ref="X25:AA25"/>
    <mergeCell ref="X26:AA26"/>
    <mergeCell ref="A24:AA24"/>
    <mergeCell ref="A22:C22"/>
    <mergeCell ref="A26:G26"/>
    <mergeCell ref="T30:W30"/>
    <mergeCell ref="X30:AA30"/>
    <mergeCell ref="X28:AA28"/>
    <mergeCell ref="X27:AA27"/>
    <mergeCell ref="T29:W29"/>
    <mergeCell ref="X29:AA29"/>
    <mergeCell ref="T27:W27"/>
    <mergeCell ref="M21:O21"/>
    <mergeCell ref="A30:G30"/>
    <mergeCell ref="P26:S26"/>
    <mergeCell ref="T26:W26"/>
    <mergeCell ref="H25:K25"/>
    <mergeCell ref="L25:O25"/>
    <mergeCell ref="P25:S25"/>
    <mergeCell ref="A27:G27"/>
    <mergeCell ref="A28:G28"/>
    <mergeCell ref="T28:W28"/>
    <mergeCell ref="A25:G25"/>
    <mergeCell ref="E21:H21"/>
    <mergeCell ref="I21:L21"/>
    <mergeCell ref="T25:W25"/>
    <mergeCell ref="U22:X22"/>
    <mergeCell ref="Q21:T21"/>
    <mergeCell ref="A21:C21"/>
  </mergeCells>
  <phoneticPr fontId="2"/>
  <conditionalFormatting sqref="D7:O9">
    <cfRule type="expression" dxfId="31" priority="7">
      <formula>D7=""</formula>
    </cfRule>
  </conditionalFormatting>
  <conditionalFormatting sqref="D16:O21">
    <cfRule type="expression" dxfId="30" priority="6">
      <formula>D16=""</formula>
    </cfRule>
  </conditionalFormatting>
  <conditionalFormatting sqref="P7:AA9">
    <cfRule type="expression" dxfId="29" priority="5">
      <formula>P7=""</formula>
    </cfRule>
  </conditionalFormatting>
  <conditionalFormatting sqref="P16:AA21">
    <cfRule type="expression" dxfId="28" priority="4">
      <formula>P16=""</formula>
    </cfRule>
  </conditionalFormatting>
  <conditionalFormatting sqref="A36:AA36">
    <cfRule type="expression" dxfId="27" priority="3">
      <formula>A36=""</formula>
    </cfRule>
  </conditionalFormatting>
  <conditionalFormatting sqref="X27:AA30">
    <cfRule type="expression" dxfId="26" priority="2">
      <formula>X27=""</formula>
    </cfRule>
  </conditionalFormatting>
  <conditionalFormatting sqref="T27:W30">
    <cfRule type="expression" dxfId="25" priority="1">
      <formula>T27=""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5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view="pageBreakPreview" zoomScale="115" zoomScaleNormal="100" zoomScaleSheetLayoutView="115" workbookViewId="0">
      <selection activeCell="O8" sqref="O8"/>
    </sheetView>
  </sheetViews>
  <sheetFormatPr defaultRowHeight="13.5"/>
  <cols>
    <col min="1" max="1" width="4.375" style="2" customWidth="1"/>
    <col min="2" max="2" width="3.75" style="2" customWidth="1"/>
    <col min="3" max="3" width="2.5" style="2" customWidth="1"/>
    <col min="4" max="4" width="6.875" style="2" customWidth="1"/>
    <col min="5" max="5" width="8.625" style="2" customWidth="1"/>
    <col min="6" max="8" width="8.75" style="2" customWidth="1"/>
    <col min="9" max="9" width="8.125" style="2" customWidth="1"/>
    <col min="10" max="11" width="8.75" style="2" customWidth="1"/>
    <col min="12" max="12" width="11.125" style="2" customWidth="1"/>
    <col min="13" max="16384" width="9" style="2"/>
  </cols>
  <sheetData>
    <row r="1" spans="1:12" ht="26.25" customHeight="1">
      <c r="A1" s="380" t="s">
        <v>50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</row>
    <row r="2" spans="1:12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" customHeight="1">
      <c r="A3" s="488" t="s">
        <v>282</v>
      </c>
      <c r="B3" s="488"/>
      <c r="C3" s="488"/>
      <c r="D3" s="488"/>
      <c r="E3" s="488"/>
      <c r="F3" s="4"/>
      <c r="G3" s="4"/>
      <c r="H3" s="4"/>
      <c r="I3" s="4"/>
      <c r="J3" s="4"/>
      <c r="K3" s="299" t="s">
        <v>281</v>
      </c>
      <c r="L3" s="299"/>
    </row>
    <row r="4" spans="1:12" ht="21.75" customHeight="1">
      <c r="A4" s="477" t="s">
        <v>1</v>
      </c>
      <c r="B4" s="478"/>
      <c r="C4" s="478"/>
      <c r="D4" s="479"/>
      <c r="E4" s="277" t="s">
        <v>280</v>
      </c>
      <c r="F4" s="9" t="s">
        <v>279</v>
      </c>
      <c r="G4" s="513" t="s">
        <v>278</v>
      </c>
      <c r="H4" s="514"/>
      <c r="I4" s="262" t="s">
        <v>277</v>
      </c>
      <c r="J4" s="277" t="s">
        <v>276</v>
      </c>
      <c r="K4" s="277" t="s">
        <v>21</v>
      </c>
      <c r="L4" s="277" t="s">
        <v>39</v>
      </c>
    </row>
    <row r="5" spans="1:12" ht="21.75" customHeight="1">
      <c r="A5" s="480"/>
      <c r="B5" s="481"/>
      <c r="C5" s="481"/>
      <c r="D5" s="482"/>
      <c r="E5" s="277"/>
      <c r="F5" s="155" t="s">
        <v>275</v>
      </c>
      <c r="G5" s="154" t="s">
        <v>274</v>
      </c>
      <c r="H5" s="153" t="s">
        <v>273</v>
      </c>
      <c r="I5" s="262"/>
      <c r="J5" s="277"/>
      <c r="K5" s="277"/>
      <c r="L5" s="277"/>
    </row>
    <row r="6" spans="1:12" ht="15.75" customHeight="1">
      <c r="A6" s="509" t="s">
        <v>272</v>
      </c>
      <c r="B6" s="500" t="s">
        <v>348</v>
      </c>
      <c r="C6" s="501"/>
      <c r="D6" s="502"/>
      <c r="E6" s="19">
        <v>1861</v>
      </c>
      <c r="F6" s="126">
        <v>1</v>
      </c>
      <c r="G6" s="125">
        <v>0</v>
      </c>
      <c r="H6" s="124">
        <v>0</v>
      </c>
      <c r="I6" s="20">
        <f t="shared" ref="I6:I11" si="0">SUM(F6:H6)</f>
        <v>1</v>
      </c>
      <c r="J6" s="20">
        <f>E6-I6</f>
        <v>1860</v>
      </c>
      <c r="K6" s="16">
        <v>2000</v>
      </c>
      <c r="L6" s="20">
        <f>PRODUCT(J6,K6)</f>
        <v>3720000</v>
      </c>
    </row>
    <row r="7" spans="1:12" ht="15.75" customHeight="1">
      <c r="A7" s="510"/>
      <c r="B7" s="503" t="s">
        <v>349</v>
      </c>
      <c r="C7" s="503"/>
      <c r="D7" s="503"/>
      <c r="E7" s="19">
        <v>273</v>
      </c>
      <c r="F7" s="126">
        <v>0</v>
      </c>
      <c r="G7" s="125">
        <v>0</v>
      </c>
      <c r="H7" s="124">
        <v>0</v>
      </c>
      <c r="I7" s="20">
        <f t="shared" si="0"/>
        <v>0</v>
      </c>
      <c r="J7" s="20">
        <f t="shared" ref="J7:J49" si="1">E7-I7</f>
        <v>273</v>
      </c>
      <c r="K7" s="16">
        <v>2000</v>
      </c>
      <c r="L7" s="20">
        <f>PRODUCT(J7,K7)</f>
        <v>546000</v>
      </c>
    </row>
    <row r="8" spans="1:12" ht="15.75" customHeight="1">
      <c r="A8" s="510"/>
      <c r="B8" s="503" t="s">
        <v>350</v>
      </c>
      <c r="C8" s="503"/>
      <c r="D8" s="503"/>
      <c r="E8" s="19">
        <v>654</v>
      </c>
      <c r="F8" s="126">
        <v>0</v>
      </c>
      <c r="G8" s="125">
        <v>0</v>
      </c>
      <c r="H8" s="124">
        <v>0</v>
      </c>
      <c r="I8" s="20">
        <f t="shared" si="0"/>
        <v>0</v>
      </c>
      <c r="J8" s="20">
        <f t="shared" si="1"/>
        <v>654</v>
      </c>
      <c r="K8" s="16">
        <v>2400</v>
      </c>
      <c r="L8" s="20">
        <f>PRODUCT(J8,K8)</f>
        <v>1569600</v>
      </c>
    </row>
    <row r="9" spans="1:12" ht="15.75" customHeight="1">
      <c r="A9" s="511"/>
      <c r="B9" s="503" t="s">
        <v>351</v>
      </c>
      <c r="C9" s="503"/>
      <c r="D9" s="503"/>
      <c r="E9" s="19">
        <v>76</v>
      </c>
      <c r="F9" s="126">
        <v>1</v>
      </c>
      <c r="G9" s="125">
        <v>0</v>
      </c>
      <c r="H9" s="124">
        <v>0</v>
      </c>
      <c r="I9" s="20">
        <f t="shared" si="0"/>
        <v>1</v>
      </c>
      <c r="J9" s="20">
        <f t="shared" si="1"/>
        <v>75</v>
      </c>
      <c r="K9" s="16">
        <v>3700</v>
      </c>
      <c r="L9" s="20">
        <f>PRODUCT(J9,K9)</f>
        <v>277500</v>
      </c>
    </row>
    <row r="10" spans="1:12" ht="15.75" customHeight="1">
      <c r="A10" s="506" t="s">
        <v>23</v>
      </c>
      <c r="B10" s="497" t="s">
        <v>49</v>
      </c>
      <c r="C10" s="504" t="s">
        <v>48</v>
      </c>
      <c r="D10" s="505"/>
      <c r="E10" s="19">
        <v>1488</v>
      </c>
      <c r="F10" s="126">
        <v>2</v>
      </c>
      <c r="G10" s="125">
        <v>0</v>
      </c>
      <c r="H10" s="124">
        <v>0</v>
      </c>
      <c r="I10" s="20">
        <f t="shared" si="0"/>
        <v>2</v>
      </c>
      <c r="J10" s="20">
        <f t="shared" si="1"/>
        <v>1486</v>
      </c>
      <c r="K10" s="16">
        <v>3600</v>
      </c>
      <c r="L10" s="20">
        <f>PRODUCT(J10,K10)</f>
        <v>5349600</v>
      </c>
    </row>
    <row r="11" spans="1:12" ht="15.75" customHeight="1">
      <c r="A11" s="507"/>
      <c r="B11" s="498"/>
      <c r="C11" s="504" t="s">
        <v>47</v>
      </c>
      <c r="D11" s="505"/>
      <c r="E11" s="96">
        <v>1</v>
      </c>
      <c r="F11" s="183">
        <f>SUM(F12:F17)</f>
        <v>0</v>
      </c>
      <c r="G11" s="185">
        <v>0</v>
      </c>
      <c r="H11" s="184">
        <v>0</v>
      </c>
      <c r="I11" s="96">
        <f t="shared" si="0"/>
        <v>0</v>
      </c>
      <c r="J11" s="96">
        <f t="shared" si="1"/>
        <v>1</v>
      </c>
      <c r="K11" s="146" t="s">
        <v>352</v>
      </c>
      <c r="L11" s="96">
        <f>SUM(L12:L17)</f>
        <v>4600</v>
      </c>
    </row>
    <row r="12" spans="1:12" ht="15.75" customHeight="1">
      <c r="A12" s="507"/>
      <c r="B12" s="498"/>
      <c r="C12" s="494"/>
      <c r="D12" s="145" t="s">
        <v>271</v>
      </c>
      <c r="E12" s="141">
        <v>0</v>
      </c>
      <c r="F12" s="144">
        <v>0</v>
      </c>
      <c r="G12" s="143">
        <v>0</v>
      </c>
      <c r="H12" s="142">
        <v>0</v>
      </c>
      <c r="I12" s="140">
        <f t="shared" ref="I12:I31" si="2">SUM(F12:H12)</f>
        <v>0</v>
      </c>
      <c r="J12" s="140">
        <f t="shared" si="1"/>
        <v>0</v>
      </c>
      <c r="K12" s="141">
        <v>3900</v>
      </c>
      <c r="L12" s="140">
        <f t="shared" ref="L12:L17" si="3">PRODUCT(J12,K12)</f>
        <v>0</v>
      </c>
    </row>
    <row r="13" spans="1:12" ht="15.75" customHeight="1">
      <c r="A13" s="507"/>
      <c r="B13" s="498"/>
      <c r="C13" s="495"/>
      <c r="D13" s="139" t="s">
        <v>270</v>
      </c>
      <c r="E13" s="134">
        <v>0</v>
      </c>
      <c r="F13" s="137">
        <v>0</v>
      </c>
      <c r="G13" s="136">
        <v>0</v>
      </c>
      <c r="H13" s="135">
        <v>0</v>
      </c>
      <c r="I13" s="133">
        <f t="shared" si="2"/>
        <v>0</v>
      </c>
      <c r="J13" s="133">
        <f t="shared" si="1"/>
        <v>0</v>
      </c>
      <c r="K13" s="134">
        <v>3100</v>
      </c>
      <c r="L13" s="133">
        <f t="shared" si="3"/>
        <v>0</v>
      </c>
    </row>
    <row r="14" spans="1:12" ht="15.75" customHeight="1">
      <c r="A14" s="507"/>
      <c r="B14" s="498"/>
      <c r="C14" s="495"/>
      <c r="D14" s="139" t="s">
        <v>22</v>
      </c>
      <c r="E14" s="134">
        <v>1</v>
      </c>
      <c r="F14" s="137">
        <v>0</v>
      </c>
      <c r="G14" s="136">
        <v>0</v>
      </c>
      <c r="H14" s="135">
        <v>0</v>
      </c>
      <c r="I14" s="133">
        <f t="shared" si="2"/>
        <v>0</v>
      </c>
      <c r="J14" s="133">
        <f t="shared" si="1"/>
        <v>1</v>
      </c>
      <c r="K14" s="134">
        <v>4600</v>
      </c>
      <c r="L14" s="133">
        <f t="shared" si="3"/>
        <v>4600</v>
      </c>
    </row>
    <row r="15" spans="1:12" ht="15.75" customHeight="1">
      <c r="A15" s="507"/>
      <c r="B15" s="498"/>
      <c r="C15" s="495"/>
      <c r="D15" s="138" t="s">
        <v>269</v>
      </c>
      <c r="E15" s="134">
        <v>0</v>
      </c>
      <c r="F15" s="137">
        <v>0</v>
      </c>
      <c r="G15" s="136">
        <v>0</v>
      </c>
      <c r="H15" s="135">
        <v>0</v>
      </c>
      <c r="I15" s="133">
        <f t="shared" si="2"/>
        <v>0</v>
      </c>
      <c r="J15" s="133">
        <f t="shared" si="1"/>
        <v>0</v>
      </c>
      <c r="K15" s="134">
        <v>3000</v>
      </c>
      <c r="L15" s="133">
        <f t="shared" si="3"/>
        <v>0</v>
      </c>
    </row>
    <row r="16" spans="1:12" ht="15.75" customHeight="1">
      <c r="A16" s="507"/>
      <c r="B16" s="498"/>
      <c r="C16" s="495"/>
      <c r="D16" s="152" t="s">
        <v>268</v>
      </c>
      <c r="E16" s="148">
        <v>0</v>
      </c>
      <c r="F16" s="151">
        <v>0</v>
      </c>
      <c r="G16" s="150">
        <v>0</v>
      </c>
      <c r="H16" s="149">
        <v>0</v>
      </c>
      <c r="I16" s="147">
        <f t="shared" si="2"/>
        <v>0</v>
      </c>
      <c r="J16" s="147">
        <f t="shared" si="1"/>
        <v>0</v>
      </c>
      <c r="K16" s="148">
        <v>2000</v>
      </c>
      <c r="L16" s="147">
        <f t="shared" si="3"/>
        <v>0</v>
      </c>
    </row>
    <row r="17" spans="1:12" ht="15.75" customHeight="1">
      <c r="A17" s="507"/>
      <c r="B17" s="499"/>
      <c r="C17" s="496"/>
      <c r="D17" s="132" t="s">
        <v>267</v>
      </c>
      <c r="E17" s="128">
        <v>0</v>
      </c>
      <c r="F17" s="131">
        <v>0</v>
      </c>
      <c r="G17" s="130">
        <v>0</v>
      </c>
      <c r="H17" s="129">
        <v>0</v>
      </c>
      <c r="I17" s="127">
        <f t="shared" si="2"/>
        <v>0</v>
      </c>
      <c r="J17" s="127">
        <f t="shared" si="1"/>
        <v>0</v>
      </c>
      <c r="K17" s="128">
        <v>1000</v>
      </c>
      <c r="L17" s="127">
        <f t="shared" si="3"/>
        <v>0</v>
      </c>
    </row>
    <row r="18" spans="1:12" ht="15.75" customHeight="1">
      <c r="A18" s="507"/>
      <c r="B18" s="497" t="s">
        <v>24</v>
      </c>
      <c r="C18" s="504" t="s">
        <v>25</v>
      </c>
      <c r="D18" s="505"/>
      <c r="E18" s="96">
        <f>SUM(E19:E24)</f>
        <v>3</v>
      </c>
      <c r="F18" s="182">
        <f>SUM(F19:F24)</f>
        <v>0</v>
      </c>
      <c r="G18" s="186">
        <f>SUM(G19:G24)</f>
        <v>0</v>
      </c>
      <c r="H18" s="184">
        <f>SUM(H19:H24)</f>
        <v>0</v>
      </c>
      <c r="I18" s="96">
        <f t="shared" si="2"/>
        <v>0</v>
      </c>
      <c r="J18" s="96">
        <f>E18-I18</f>
        <v>3</v>
      </c>
      <c r="K18" s="146" t="s">
        <v>352</v>
      </c>
      <c r="L18" s="96">
        <f>SUM(L19:L24)</f>
        <v>19300</v>
      </c>
    </row>
    <row r="19" spans="1:12" ht="15.75" customHeight="1">
      <c r="A19" s="507"/>
      <c r="B19" s="498"/>
      <c r="C19" s="494"/>
      <c r="D19" s="145" t="s">
        <v>271</v>
      </c>
      <c r="E19" s="141">
        <v>2</v>
      </c>
      <c r="F19" s="144">
        <v>0</v>
      </c>
      <c r="G19" s="143">
        <v>0</v>
      </c>
      <c r="H19" s="142">
        <v>0</v>
      </c>
      <c r="I19" s="140">
        <f t="shared" si="2"/>
        <v>0</v>
      </c>
      <c r="J19" s="140">
        <f t="shared" si="1"/>
        <v>2</v>
      </c>
      <c r="K19" s="141">
        <v>6900</v>
      </c>
      <c r="L19" s="140">
        <f t="shared" ref="L19:L24" si="4">PRODUCT(J19,K19)</f>
        <v>13800</v>
      </c>
    </row>
    <row r="20" spans="1:12" ht="15.75" customHeight="1">
      <c r="A20" s="507"/>
      <c r="B20" s="498"/>
      <c r="C20" s="495"/>
      <c r="D20" s="139" t="s">
        <v>270</v>
      </c>
      <c r="E20" s="134">
        <v>1</v>
      </c>
      <c r="F20" s="137">
        <v>0</v>
      </c>
      <c r="G20" s="136">
        <v>0</v>
      </c>
      <c r="H20" s="135">
        <v>0</v>
      </c>
      <c r="I20" s="133">
        <f t="shared" si="2"/>
        <v>0</v>
      </c>
      <c r="J20" s="133">
        <f t="shared" si="1"/>
        <v>1</v>
      </c>
      <c r="K20" s="134">
        <v>5500</v>
      </c>
      <c r="L20" s="133">
        <f t="shared" si="4"/>
        <v>5500</v>
      </c>
    </row>
    <row r="21" spans="1:12" ht="15.75" customHeight="1">
      <c r="A21" s="507"/>
      <c r="B21" s="498"/>
      <c r="C21" s="495"/>
      <c r="D21" s="139" t="s">
        <v>22</v>
      </c>
      <c r="E21" s="134">
        <v>0</v>
      </c>
      <c r="F21" s="137">
        <v>0</v>
      </c>
      <c r="G21" s="136">
        <v>0</v>
      </c>
      <c r="H21" s="135">
        <v>0</v>
      </c>
      <c r="I21" s="133">
        <f t="shared" si="2"/>
        <v>0</v>
      </c>
      <c r="J21" s="133">
        <f t="shared" si="1"/>
        <v>0</v>
      </c>
      <c r="K21" s="134">
        <v>8200</v>
      </c>
      <c r="L21" s="133">
        <f t="shared" si="4"/>
        <v>0</v>
      </c>
    </row>
    <row r="22" spans="1:12" ht="15.75" customHeight="1">
      <c r="A22" s="507"/>
      <c r="B22" s="498"/>
      <c r="C22" s="495"/>
      <c r="D22" s="138" t="s">
        <v>269</v>
      </c>
      <c r="E22" s="134">
        <v>0</v>
      </c>
      <c r="F22" s="137">
        <v>0</v>
      </c>
      <c r="G22" s="136">
        <v>0</v>
      </c>
      <c r="H22" s="135">
        <v>0</v>
      </c>
      <c r="I22" s="133">
        <f t="shared" si="2"/>
        <v>0</v>
      </c>
      <c r="J22" s="133">
        <f t="shared" si="1"/>
        <v>0</v>
      </c>
      <c r="K22" s="134">
        <v>5200</v>
      </c>
      <c r="L22" s="133">
        <f t="shared" si="4"/>
        <v>0</v>
      </c>
    </row>
    <row r="23" spans="1:12" ht="15.75" customHeight="1">
      <c r="A23" s="507"/>
      <c r="B23" s="498"/>
      <c r="C23" s="495"/>
      <c r="D23" s="138" t="s">
        <v>268</v>
      </c>
      <c r="E23" s="134">
        <v>0</v>
      </c>
      <c r="F23" s="137">
        <v>0</v>
      </c>
      <c r="G23" s="136">
        <v>0</v>
      </c>
      <c r="H23" s="135">
        <v>0</v>
      </c>
      <c r="I23" s="133">
        <f t="shared" si="2"/>
        <v>0</v>
      </c>
      <c r="J23" s="133">
        <f t="shared" si="1"/>
        <v>0</v>
      </c>
      <c r="K23" s="134">
        <v>3500</v>
      </c>
      <c r="L23" s="133">
        <f t="shared" si="4"/>
        <v>0</v>
      </c>
    </row>
    <row r="24" spans="1:12" ht="15.75" customHeight="1">
      <c r="A24" s="507"/>
      <c r="B24" s="498"/>
      <c r="C24" s="496"/>
      <c r="D24" s="132" t="s">
        <v>267</v>
      </c>
      <c r="E24" s="128">
        <v>0</v>
      </c>
      <c r="F24" s="131">
        <v>0</v>
      </c>
      <c r="G24" s="130">
        <v>0</v>
      </c>
      <c r="H24" s="129">
        <v>0</v>
      </c>
      <c r="I24" s="127">
        <f t="shared" si="2"/>
        <v>0</v>
      </c>
      <c r="J24" s="127">
        <f t="shared" si="1"/>
        <v>0</v>
      </c>
      <c r="K24" s="128">
        <v>1800</v>
      </c>
      <c r="L24" s="127">
        <f t="shared" si="4"/>
        <v>0</v>
      </c>
    </row>
    <row r="25" spans="1:12" ht="15.75" customHeight="1">
      <c r="A25" s="507"/>
      <c r="B25" s="498"/>
      <c r="C25" s="504" t="s">
        <v>26</v>
      </c>
      <c r="D25" s="505"/>
      <c r="E25" s="96">
        <f>SUM(E26:E31)</f>
        <v>46895</v>
      </c>
      <c r="F25" s="183">
        <f>SUM(F26:F31)</f>
        <v>40</v>
      </c>
      <c r="G25" s="185">
        <f>SUM(G26:G31)</f>
        <v>0</v>
      </c>
      <c r="H25" s="184">
        <f>SUM(H26:H31)</f>
        <v>0</v>
      </c>
      <c r="I25" s="96">
        <f t="shared" si="2"/>
        <v>40</v>
      </c>
      <c r="J25" s="96">
        <f>E25-I25</f>
        <v>46855</v>
      </c>
      <c r="K25" s="146" t="s">
        <v>352</v>
      </c>
      <c r="L25" s="96">
        <f>SUM(L26:L31)</f>
        <v>460394100</v>
      </c>
    </row>
    <row r="26" spans="1:12" ht="15.75" customHeight="1">
      <c r="A26" s="507"/>
      <c r="B26" s="498"/>
      <c r="C26" s="494"/>
      <c r="D26" s="145" t="s">
        <v>271</v>
      </c>
      <c r="E26" s="141">
        <v>20818</v>
      </c>
      <c r="F26" s="144">
        <v>12</v>
      </c>
      <c r="G26" s="143">
        <v>0</v>
      </c>
      <c r="H26" s="142">
        <v>0</v>
      </c>
      <c r="I26" s="140">
        <f t="shared" si="2"/>
        <v>12</v>
      </c>
      <c r="J26" s="140">
        <f t="shared" si="1"/>
        <v>20806</v>
      </c>
      <c r="K26" s="141">
        <v>10800</v>
      </c>
      <c r="L26" s="140">
        <f t="shared" ref="L26:L31" si="5">PRODUCT(J26,K26)</f>
        <v>224704800</v>
      </c>
    </row>
    <row r="27" spans="1:12" ht="15.75" customHeight="1">
      <c r="A27" s="507"/>
      <c r="B27" s="498"/>
      <c r="C27" s="495"/>
      <c r="D27" s="139" t="s">
        <v>270</v>
      </c>
      <c r="E27" s="134">
        <v>17616</v>
      </c>
      <c r="F27" s="137">
        <v>12</v>
      </c>
      <c r="G27" s="136">
        <v>0</v>
      </c>
      <c r="H27" s="135">
        <v>0</v>
      </c>
      <c r="I27" s="133">
        <f t="shared" si="2"/>
        <v>12</v>
      </c>
      <c r="J27" s="133">
        <f t="shared" si="1"/>
        <v>17604</v>
      </c>
      <c r="K27" s="134">
        <v>7200</v>
      </c>
      <c r="L27" s="133">
        <f t="shared" si="5"/>
        <v>126748800</v>
      </c>
    </row>
    <row r="28" spans="1:12" ht="15.75" customHeight="1">
      <c r="A28" s="507"/>
      <c r="B28" s="498"/>
      <c r="C28" s="495"/>
      <c r="D28" s="139" t="s">
        <v>22</v>
      </c>
      <c r="E28" s="134">
        <v>8461</v>
      </c>
      <c r="F28" s="137">
        <v>16</v>
      </c>
      <c r="G28" s="136">
        <v>0</v>
      </c>
      <c r="H28" s="135">
        <v>0</v>
      </c>
      <c r="I28" s="133">
        <f t="shared" si="2"/>
        <v>16</v>
      </c>
      <c r="J28" s="133">
        <f t="shared" si="1"/>
        <v>8445</v>
      </c>
      <c r="K28" s="134">
        <v>12900</v>
      </c>
      <c r="L28" s="133">
        <f t="shared" si="5"/>
        <v>108940500</v>
      </c>
    </row>
    <row r="29" spans="1:12" ht="15.75" customHeight="1">
      <c r="A29" s="507"/>
      <c r="B29" s="498"/>
      <c r="C29" s="495"/>
      <c r="D29" s="138" t="s">
        <v>269</v>
      </c>
      <c r="E29" s="134">
        <v>0</v>
      </c>
      <c r="F29" s="137">
        <v>0</v>
      </c>
      <c r="G29" s="136">
        <v>0</v>
      </c>
      <c r="H29" s="135">
        <v>0</v>
      </c>
      <c r="I29" s="133">
        <f t="shared" si="2"/>
        <v>0</v>
      </c>
      <c r="J29" s="133">
        <f t="shared" si="1"/>
        <v>0</v>
      </c>
      <c r="K29" s="134">
        <v>8100</v>
      </c>
      <c r="L29" s="133">
        <f t="shared" si="5"/>
        <v>0</v>
      </c>
    </row>
    <row r="30" spans="1:12" ht="15.75" customHeight="1">
      <c r="A30" s="507"/>
      <c r="B30" s="498"/>
      <c r="C30" s="495"/>
      <c r="D30" s="138" t="s">
        <v>268</v>
      </c>
      <c r="E30" s="134">
        <v>0</v>
      </c>
      <c r="F30" s="137">
        <v>0</v>
      </c>
      <c r="G30" s="136">
        <v>0</v>
      </c>
      <c r="H30" s="135">
        <v>0</v>
      </c>
      <c r="I30" s="133">
        <f t="shared" si="2"/>
        <v>0</v>
      </c>
      <c r="J30" s="133">
        <f t="shared" si="1"/>
        <v>0</v>
      </c>
      <c r="K30" s="134">
        <v>5400</v>
      </c>
      <c r="L30" s="133">
        <f t="shared" si="5"/>
        <v>0</v>
      </c>
    </row>
    <row r="31" spans="1:12" ht="15.75" customHeight="1">
      <c r="A31" s="507"/>
      <c r="B31" s="499"/>
      <c r="C31" s="496"/>
      <c r="D31" s="132" t="s">
        <v>267</v>
      </c>
      <c r="E31" s="128">
        <v>0</v>
      </c>
      <c r="F31" s="131">
        <v>0</v>
      </c>
      <c r="G31" s="130">
        <v>0</v>
      </c>
      <c r="H31" s="129">
        <v>0</v>
      </c>
      <c r="I31" s="127">
        <f t="shared" si="2"/>
        <v>0</v>
      </c>
      <c r="J31" s="127">
        <f t="shared" si="1"/>
        <v>0</v>
      </c>
      <c r="K31" s="128">
        <v>2700</v>
      </c>
      <c r="L31" s="127">
        <f t="shared" si="5"/>
        <v>0</v>
      </c>
    </row>
    <row r="32" spans="1:12" ht="15.75" customHeight="1">
      <c r="A32" s="507"/>
      <c r="B32" s="497" t="s">
        <v>46</v>
      </c>
      <c r="C32" s="504" t="s">
        <v>25</v>
      </c>
      <c r="D32" s="505"/>
      <c r="E32" s="96">
        <f>SUM(E33:E38)</f>
        <v>237</v>
      </c>
      <c r="F32" s="183">
        <f>SUM(F33:F38)</f>
        <v>0</v>
      </c>
      <c r="G32" s="187">
        <f>SUM(G33:G38)</f>
        <v>0</v>
      </c>
      <c r="H32" s="184">
        <f>SUM(H33:H38)</f>
        <v>0</v>
      </c>
      <c r="I32" s="96">
        <f>SUM(F32:H32)</f>
        <v>0</v>
      </c>
      <c r="J32" s="96">
        <f>E32-I32</f>
        <v>237</v>
      </c>
      <c r="K32" s="146" t="s">
        <v>352</v>
      </c>
      <c r="L32" s="96">
        <f>SUM(L33:L38)</f>
        <v>852800</v>
      </c>
    </row>
    <row r="33" spans="1:12" ht="15.75" customHeight="1">
      <c r="A33" s="507"/>
      <c r="B33" s="498"/>
      <c r="C33" s="494"/>
      <c r="D33" s="145" t="s">
        <v>271</v>
      </c>
      <c r="E33" s="141">
        <v>121</v>
      </c>
      <c r="F33" s="144">
        <v>0</v>
      </c>
      <c r="G33" s="143">
        <v>0</v>
      </c>
      <c r="H33" s="142">
        <v>0</v>
      </c>
      <c r="I33" s="140">
        <f t="shared" ref="I33:I38" si="6">SUM(F33:H33)</f>
        <v>0</v>
      </c>
      <c r="J33" s="140">
        <f t="shared" si="1"/>
        <v>121</v>
      </c>
      <c r="K33" s="141">
        <v>3800</v>
      </c>
      <c r="L33" s="140">
        <f t="shared" ref="L33:L38" si="7">PRODUCT(J33,K33)</f>
        <v>459800</v>
      </c>
    </row>
    <row r="34" spans="1:12" ht="15.75" customHeight="1">
      <c r="A34" s="507"/>
      <c r="B34" s="498"/>
      <c r="C34" s="495"/>
      <c r="D34" s="139" t="s">
        <v>270</v>
      </c>
      <c r="E34" s="134">
        <v>86</v>
      </c>
      <c r="F34" s="137">
        <v>0</v>
      </c>
      <c r="G34" s="136">
        <v>0</v>
      </c>
      <c r="H34" s="135">
        <v>0</v>
      </c>
      <c r="I34" s="133">
        <f t="shared" si="6"/>
        <v>0</v>
      </c>
      <c r="J34" s="133">
        <f t="shared" si="1"/>
        <v>86</v>
      </c>
      <c r="K34" s="134">
        <v>3000</v>
      </c>
      <c r="L34" s="133">
        <f t="shared" si="7"/>
        <v>258000</v>
      </c>
    </row>
    <row r="35" spans="1:12" ht="15.75" customHeight="1">
      <c r="A35" s="507"/>
      <c r="B35" s="498"/>
      <c r="C35" s="495"/>
      <c r="D35" s="139" t="s">
        <v>22</v>
      </c>
      <c r="E35" s="134">
        <v>30</v>
      </c>
      <c r="F35" s="137">
        <v>0</v>
      </c>
      <c r="G35" s="136">
        <v>0</v>
      </c>
      <c r="H35" s="135">
        <v>0</v>
      </c>
      <c r="I35" s="133">
        <f t="shared" si="6"/>
        <v>0</v>
      </c>
      <c r="J35" s="133">
        <f t="shared" si="1"/>
        <v>30</v>
      </c>
      <c r="K35" s="134">
        <v>4500</v>
      </c>
      <c r="L35" s="133">
        <f t="shared" si="7"/>
        <v>135000</v>
      </c>
    </row>
    <row r="36" spans="1:12" ht="15.75" customHeight="1">
      <c r="A36" s="507"/>
      <c r="B36" s="498"/>
      <c r="C36" s="495"/>
      <c r="D36" s="138" t="s">
        <v>269</v>
      </c>
      <c r="E36" s="134">
        <v>0</v>
      </c>
      <c r="F36" s="137">
        <v>0</v>
      </c>
      <c r="G36" s="136">
        <v>0</v>
      </c>
      <c r="H36" s="135">
        <v>0</v>
      </c>
      <c r="I36" s="133">
        <f t="shared" si="6"/>
        <v>0</v>
      </c>
      <c r="J36" s="133">
        <f t="shared" si="1"/>
        <v>0</v>
      </c>
      <c r="K36" s="134">
        <v>2900</v>
      </c>
      <c r="L36" s="133">
        <f t="shared" si="7"/>
        <v>0</v>
      </c>
    </row>
    <row r="37" spans="1:12" ht="15.75" customHeight="1">
      <c r="A37" s="507"/>
      <c r="B37" s="498"/>
      <c r="C37" s="495"/>
      <c r="D37" s="138" t="s">
        <v>268</v>
      </c>
      <c r="E37" s="134">
        <v>0</v>
      </c>
      <c r="F37" s="137">
        <v>0</v>
      </c>
      <c r="G37" s="136">
        <v>0</v>
      </c>
      <c r="H37" s="135">
        <v>0</v>
      </c>
      <c r="I37" s="133">
        <f t="shared" si="6"/>
        <v>0</v>
      </c>
      <c r="J37" s="133">
        <f t="shared" si="1"/>
        <v>0</v>
      </c>
      <c r="K37" s="134">
        <v>1900</v>
      </c>
      <c r="L37" s="133">
        <f t="shared" si="7"/>
        <v>0</v>
      </c>
    </row>
    <row r="38" spans="1:12" ht="15.75" customHeight="1">
      <c r="A38" s="507"/>
      <c r="B38" s="498"/>
      <c r="C38" s="496"/>
      <c r="D38" s="132" t="s">
        <v>267</v>
      </c>
      <c r="E38" s="128">
        <v>0</v>
      </c>
      <c r="F38" s="131">
        <v>0</v>
      </c>
      <c r="G38" s="130">
        <v>0</v>
      </c>
      <c r="H38" s="129">
        <v>0</v>
      </c>
      <c r="I38" s="127">
        <f t="shared" si="6"/>
        <v>0</v>
      </c>
      <c r="J38" s="127">
        <f t="shared" si="1"/>
        <v>0</v>
      </c>
      <c r="K38" s="128">
        <v>1000</v>
      </c>
      <c r="L38" s="127">
        <f t="shared" si="7"/>
        <v>0</v>
      </c>
    </row>
    <row r="39" spans="1:12" ht="15.75" customHeight="1">
      <c r="A39" s="507"/>
      <c r="B39" s="498"/>
      <c r="C39" s="504" t="s">
        <v>26</v>
      </c>
      <c r="D39" s="505"/>
      <c r="E39" s="96">
        <f>SUM(E40:E45)</f>
        <v>10642</v>
      </c>
      <c r="F39" s="183">
        <f>SUM(F40:F45)</f>
        <v>39</v>
      </c>
      <c r="G39" s="187">
        <f>SUM(G40:G45)</f>
        <v>0</v>
      </c>
      <c r="H39" s="181">
        <f>SUM(H40:H45)</f>
        <v>0</v>
      </c>
      <c r="I39" s="96">
        <f>SUM(F39:H39)</f>
        <v>39</v>
      </c>
      <c r="J39" s="96">
        <f t="shared" si="1"/>
        <v>10603</v>
      </c>
      <c r="K39" s="146" t="s">
        <v>352</v>
      </c>
      <c r="L39" s="96">
        <f>SUM(L40:L45)</f>
        <v>53780000</v>
      </c>
    </row>
    <row r="40" spans="1:12" ht="15.75" customHeight="1">
      <c r="A40" s="507"/>
      <c r="B40" s="498"/>
      <c r="C40" s="494"/>
      <c r="D40" s="145" t="s">
        <v>271</v>
      </c>
      <c r="E40" s="141">
        <v>3814</v>
      </c>
      <c r="F40" s="144">
        <v>14</v>
      </c>
      <c r="G40" s="143">
        <v>0</v>
      </c>
      <c r="H40" s="142">
        <v>0</v>
      </c>
      <c r="I40" s="140">
        <f t="shared" ref="I40:I45" si="8">SUM(F40:H40)</f>
        <v>14</v>
      </c>
      <c r="J40" s="140">
        <f t="shared" si="1"/>
        <v>3800</v>
      </c>
      <c r="K40" s="141">
        <v>5000</v>
      </c>
      <c r="L40" s="140">
        <f>PRODUCT(J40,K40)</f>
        <v>19000000</v>
      </c>
    </row>
    <row r="41" spans="1:12" ht="15.75" customHeight="1">
      <c r="A41" s="507"/>
      <c r="B41" s="498"/>
      <c r="C41" s="495"/>
      <c r="D41" s="139" t="s">
        <v>270</v>
      </c>
      <c r="E41" s="134">
        <v>3038</v>
      </c>
      <c r="F41" s="137">
        <v>19</v>
      </c>
      <c r="G41" s="136">
        <v>0</v>
      </c>
      <c r="H41" s="135">
        <v>0</v>
      </c>
      <c r="I41" s="133">
        <f t="shared" si="8"/>
        <v>19</v>
      </c>
      <c r="J41" s="133">
        <f t="shared" si="1"/>
        <v>3019</v>
      </c>
      <c r="K41" s="134">
        <v>4000</v>
      </c>
      <c r="L41" s="133">
        <f t="shared" ref="L41:L49" si="9">PRODUCT(J41,K41)</f>
        <v>12076000</v>
      </c>
    </row>
    <row r="42" spans="1:12" ht="15.75" customHeight="1">
      <c r="A42" s="507"/>
      <c r="B42" s="498"/>
      <c r="C42" s="495"/>
      <c r="D42" s="139" t="s">
        <v>22</v>
      </c>
      <c r="E42" s="134">
        <v>3790</v>
      </c>
      <c r="F42" s="137">
        <v>6</v>
      </c>
      <c r="G42" s="136">
        <v>0</v>
      </c>
      <c r="H42" s="135">
        <v>0</v>
      </c>
      <c r="I42" s="133">
        <f t="shared" si="8"/>
        <v>6</v>
      </c>
      <c r="J42" s="133">
        <f t="shared" si="1"/>
        <v>3784</v>
      </c>
      <c r="K42" s="134">
        <v>6000</v>
      </c>
      <c r="L42" s="133">
        <f t="shared" si="9"/>
        <v>22704000</v>
      </c>
    </row>
    <row r="43" spans="1:12" ht="15.75" customHeight="1">
      <c r="A43" s="507"/>
      <c r="B43" s="498"/>
      <c r="C43" s="495"/>
      <c r="D43" s="138" t="s">
        <v>269</v>
      </c>
      <c r="E43" s="134">
        <v>0</v>
      </c>
      <c r="F43" s="137">
        <v>0</v>
      </c>
      <c r="G43" s="136">
        <v>0</v>
      </c>
      <c r="H43" s="135">
        <v>0</v>
      </c>
      <c r="I43" s="133">
        <f t="shared" si="8"/>
        <v>0</v>
      </c>
      <c r="J43" s="133">
        <f t="shared" si="1"/>
        <v>0</v>
      </c>
      <c r="K43" s="134">
        <v>3800</v>
      </c>
      <c r="L43" s="133">
        <f t="shared" si="9"/>
        <v>0</v>
      </c>
    </row>
    <row r="44" spans="1:12" ht="15.75" customHeight="1">
      <c r="A44" s="507"/>
      <c r="B44" s="498"/>
      <c r="C44" s="495"/>
      <c r="D44" s="138" t="s">
        <v>268</v>
      </c>
      <c r="E44" s="134">
        <v>0</v>
      </c>
      <c r="F44" s="137">
        <v>0</v>
      </c>
      <c r="G44" s="136">
        <v>0</v>
      </c>
      <c r="H44" s="135">
        <v>0</v>
      </c>
      <c r="I44" s="133">
        <f t="shared" si="8"/>
        <v>0</v>
      </c>
      <c r="J44" s="133">
        <f t="shared" si="1"/>
        <v>0</v>
      </c>
      <c r="K44" s="134">
        <v>2500</v>
      </c>
      <c r="L44" s="133">
        <f t="shared" si="9"/>
        <v>0</v>
      </c>
    </row>
    <row r="45" spans="1:12" ht="15.75" customHeight="1">
      <c r="A45" s="507"/>
      <c r="B45" s="499"/>
      <c r="C45" s="496"/>
      <c r="D45" s="132" t="s">
        <v>267</v>
      </c>
      <c r="E45" s="128">
        <v>0</v>
      </c>
      <c r="F45" s="131">
        <v>0</v>
      </c>
      <c r="G45" s="130">
        <v>0</v>
      </c>
      <c r="H45" s="129">
        <v>0</v>
      </c>
      <c r="I45" s="127">
        <f t="shared" si="8"/>
        <v>0</v>
      </c>
      <c r="J45" s="127">
        <f t="shared" si="1"/>
        <v>0</v>
      </c>
      <c r="K45" s="128">
        <v>1300</v>
      </c>
      <c r="L45" s="127">
        <f t="shared" si="9"/>
        <v>0</v>
      </c>
    </row>
    <row r="46" spans="1:12" ht="15.75" customHeight="1">
      <c r="A46" s="508"/>
      <c r="B46" s="277" t="s">
        <v>45</v>
      </c>
      <c r="C46" s="277"/>
      <c r="D46" s="277"/>
      <c r="E46" s="19">
        <v>0</v>
      </c>
      <c r="F46" s="126">
        <v>0</v>
      </c>
      <c r="G46" s="125">
        <v>0</v>
      </c>
      <c r="H46" s="125">
        <v>0</v>
      </c>
      <c r="I46" s="20">
        <f>SUM(F46:H46)</f>
        <v>0</v>
      </c>
      <c r="J46" s="20">
        <f t="shared" si="1"/>
        <v>0</v>
      </c>
      <c r="K46" s="19">
        <v>3600</v>
      </c>
      <c r="L46" s="20">
        <f t="shared" si="9"/>
        <v>0</v>
      </c>
    </row>
    <row r="47" spans="1:12" ht="15.75" customHeight="1">
      <c r="A47" s="512" t="s">
        <v>44</v>
      </c>
      <c r="B47" s="277" t="s">
        <v>27</v>
      </c>
      <c r="C47" s="277"/>
      <c r="D47" s="277"/>
      <c r="E47" s="19">
        <v>2725</v>
      </c>
      <c r="F47" s="126">
        <v>128</v>
      </c>
      <c r="G47" s="125">
        <v>0</v>
      </c>
      <c r="H47" s="124">
        <v>0</v>
      </c>
      <c r="I47" s="20">
        <f>SUM(F47:H47)</f>
        <v>128</v>
      </c>
      <c r="J47" s="20">
        <f t="shared" si="1"/>
        <v>2597</v>
      </c>
      <c r="K47" s="19">
        <v>2400</v>
      </c>
      <c r="L47" s="20">
        <f t="shared" si="9"/>
        <v>6232800</v>
      </c>
    </row>
    <row r="48" spans="1:12" ht="15.75" customHeight="1">
      <c r="A48" s="512"/>
      <c r="B48" s="277" t="s">
        <v>8</v>
      </c>
      <c r="C48" s="277"/>
      <c r="D48" s="277"/>
      <c r="E48" s="19">
        <v>968</v>
      </c>
      <c r="F48" s="126">
        <v>96</v>
      </c>
      <c r="G48" s="125">
        <v>0</v>
      </c>
      <c r="H48" s="124">
        <v>0</v>
      </c>
      <c r="I48" s="20">
        <f>SUM(F48:H48)</f>
        <v>96</v>
      </c>
      <c r="J48" s="20">
        <f t="shared" si="1"/>
        <v>872</v>
      </c>
      <c r="K48" s="19">
        <v>5900</v>
      </c>
      <c r="L48" s="20">
        <f t="shared" si="9"/>
        <v>5144800</v>
      </c>
    </row>
    <row r="49" spans="1:12" ht="15.75" customHeight="1" thickBot="1">
      <c r="A49" s="490" t="s">
        <v>43</v>
      </c>
      <c r="B49" s="490"/>
      <c r="C49" s="490"/>
      <c r="D49" s="490"/>
      <c r="E49" s="98">
        <v>1874</v>
      </c>
      <c r="F49" s="123">
        <v>1</v>
      </c>
      <c r="G49" s="122">
        <v>0</v>
      </c>
      <c r="H49" s="121">
        <v>0</v>
      </c>
      <c r="I49" s="20">
        <f>SUM(F49:H49)</f>
        <v>1</v>
      </c>
      <c r="J49" s="20">
        <f t="shared" si="1"/>
        <v>1873</v>
      </c>
      <c r="K49" s="98">
        <v>6000</v>
      </c>
      <c r="L49" s="20">
        <f t="shared" si="9"/>
        <v>11238000</v>
      </c>
    </row>
    <row r="50" spans="1:12" ht="15.75" customHeight="1" thickTop="1">
      <c r="A50" s="491" t="s">
        <v>7</v>
      </c>
      <c r="B50" s="492"/>
      <c r="C50" s="492"/>
      <c r="D50" s="493"/>
      <c r="E50" s="18">
        <f>SUM(E6,E7,E8,E9,E10,E11,E18,E25,E32,E39,E46,E47,E48,E49)</f>
        <v>67697</v>
      </c>
      <c r="F50" s="120">
        <f t="shared" ref="F50:H50" si="10">SUM(F6,F7,F8,F9,F10,F11,F18,F25,F32,F39,F46,F47,F48,F49)</f>
        <v>308</v>
      </c>
      <c r="G50" s="119">
        <f t="shared" si="10"/>
        <v>0</v>
      </c>
      <c r="H50" s="117">
        <f t="shared" si="10"/>
        <v>0</v>
      </c>
      <c r="I50" s="117">
        <f>SUM(I6,I7,I8,I9,I10,I11,I18,I25,I32,I39,I46,I47,I48,I49)</f>
        <v>308</v>
      </c>
      <c r="J50" s="117">
        <f>SUM(J6,J7,J8,J9,J10,J11,J18,J25,J32,J39,J46,J47,J48,J49)</f>
        <v>67389</v>
      </c>
      <c r="K50" s="118" t="s">
        <v>353</v>
      </c>
      <c r="L50" s="117">
        <f>SUM(L6,L7,L8,L9,L10,L11,L18,L25,L32,L39,L46,L47,L48,L49)</f>
        <v>549129100</v>
      </c>
    </row>
  </sheetData>
  <sheetProtection selectLockedCells="1"/>
  <mergeCells count="36">
    <mergeCell ref="A1:L1"/>
    <mergeCell ref="A3:E3"/>
    <mergeCell ref="K3:L3"/>
    <mergeCell ref="A4:D5"/>
    <mergeCell ref="E4:E5"/>
    <mergeCell ref="G4:H4"/>
    <mergeCell ref="L4:L5"/>
    <mergeCell ref="K4:K5"/>
    <mergeCell ref="C40:C45"/>
    <mergeCell ref="A6:A9"/>
    <mergeCell ref="A47:A48"/>
    <mergeCell ref="B47:D47"/>
    <mergeCell ref="B48:D48"/>
    <mergeCell ref="B46:D46"/>
    <mergeCell ref="C19:C24"/>
    <mergeCell ref="B18:B31"/>
    <mergeCell ref="C26:C31"/>
    <mergeCell ref="B32:B45"/>
    <mergeCell ref="C32:D32"/>
    <mergeCell ref="C33:C38"/>
    <mergeCell ref="A49:D49"/>
    <mergeCell ref="A50:D50"/>
    <mergeCell ref="I4:I5"/>
    <mergeCell ref="J4:J5"/>
    <mergeCell ref="C12:C17"/>
    <mergeCell ref="B10:B17"/>
    <mergeCell ref="B6:D6"/>
    <mergeCell ref="B7:D7"/>
    <mergeCell ref="B8:D8"/>
    <mergeCell ref="B9:D9"/>
    <mergeCell ref="C10:D10"/>
    <mergeCell ref="C11:D11"/>
    <mergeCell ref="A10:A46"/>
    <mergeCell ref="C18:D18"/>
    <mergeCell ref="C25:D25"/>
    <mergeCell ref="C39:D39"/>
  </mergeCells>
  <phoneticPr fontId="2"/>
  <conditionalFormatting sqref="E6:H6 E46:H49 E10:H11">
    <cfRule type="expression" dxfId="24" priority="25">
      <formula>E6=""</formula>
    </cfRule>
  </conditionalFormatting>
  <conditionalFormatting sqref="K6 K10:K11 K46:K49">
    <cfRule type="expression" dxfId="23" priority="24">
      <formula>K6=""</formula>
    </cfRule>
  </conditionalFormatting>
  <conditionalFormatting sqref="E12:H17">
    <cfRule type="expression" dxfId="22" priority="23">
      <formula>E12=""</formula>
    </cfRule>
  </conditionalFormatting>
  <conditionalFormatting sqref="K12:K17">
    <cfRule type="expression" dxfId="21" priority="22">
      <formula>K12=""</formula>
    </cfRule>
  </conditionalFormatting>
  <conditionalFormatting sqref="E7:H7">
    <cfRule type="expression" dxfId="20" priority="21">
      <formula>E7=""</formula>
    </cfRule>
  </conditionalFormatting>
  <conditionalFormatting sqref="K7">
    <cfRule type="expression" dxfId="19" priority="20">
      <formula>K7=""</formula>
    </cfRule>
  </conditionalFormatting>
  <conditionalFormatting sqref="E8:H8">
    <cfRule type="expression" dxfId="18" priority="19">
      <formula>E8=""</formula>
    </cfRule>
  </conditionalFormatting>
  <conditionalFormatting sqref="K8:K9">
    <cfRule type="expression" dxfId="17" priority="18">
      <formula>K8=""</formula>
    </cfRule>
  </conditionalFormatting>
  <conditionalFormatting sqref="E9:H9">
    <cfRule type="expression" dxfId="16" priority="17">
      <formula>E9=""</formula>
    </cfRule>
  </conditionalFormatting>
  <conditionalFormatting sqref="K40:K45">
    <cfRule type="expression" dxfId="15" priority="9">
      <formula>K40=""</formula>
    </cfRule>
  </conditionalFormatting>
  <conditionalFormatting sqref="E19:H24">
    <cfRule type="expression" dxfId="14" priority="16">
      <formula>E19=""</formula>
    </cfRule>
  </conditionalFormatting>
  <conditionalFormatting sqref="K19:K24">
    <cfRule type="expression" dxfId="13" priority="15">
      <formula>K19=""</formula>
    </cfRule>
  </conditionalFormatting>
  <conditionalFormatting sqref="E26:H31">
    <cfRule type="expression" dxfId="12" priority="14">
      <formula>E26=""</formula>
    </cfRule>
  </conditionalFormatting>
  <conditionalFormatting sqref="K26:K31">
    <cfRule type="expression" dxfId="11" priority="13">
      <formula>K26=""</formula>
    </cfRule>
  </conditionalFormatting>
  <conditionalFormatting sqref="E33:H38">
    <cfRule type="expression" dxfId="10" priority="12">
      <formula>E33=""</formula>
    </cfRule>
  </conditionalFormatting>
  <conditionalFormatting sqref="K33:K38">
    <cfRule type="expression" dxfId="9" priority="11">
      <formula>K33=""</formula>
    </cfRule>
  </conditionalFormatting>
  <conditionalFormatting sqref="E40:H45">
    <cfRule type="expression" dxfId="8" priority="10">
      <formula>E40=""</formula>
    </cfRule>
  </conditionalFormatting>
  <conditionalFormatting sqref="E18:H18">
    <cfRule type="expression" dxfId="7" priority="8">
      <formula>E18=""</formula>
    </cfRule>
  </conditionalFormatting>
  <conditionalFormatting sqref="K18">
    <cfRule type="expression" dxfId="6" priority="7">
      <formula>K18=""</formula>
    </cfRule>
  </conditionalFormatting>
  <conditionalFormatting sqref="E25:H25">
    <cfRule type="expression" dxfId="5" priority="6">
      <formula>E25=""</formula>
    </cfRule>
  </conditionalFormatting>
  <conditionalFormatting sqref="K25">
    <cfRule type="expression" dxfId="4" priority="5">
      <formula>K25=""</formula>
    </cfRule>
  </conditionalFormatting>
  <conditionalFormatting sqref="E32:H32">
    <cfRule type="expression" dxfId="3" priority="4">
      <formula>E32=""</formula>
    </cfRule>
  </conditionalFormatting>
  <conditionalFormatting sqref="K32">
    <cfRule type="expression" dxfId="2" priority="3">
      <formula>K32=""</formula>
    </cfRule>
  </conditionalFormatting>
  <conditionalFormatting sqref="E39:H39">
    <cfRule type="expression" dxfId="1" priority="2">
      <formula>E39=""</formula>
    </cfRule>
  </conditionalFormatting>
  <conditionalFormatting sqref="K39">
    <cfRule type="expression" dxfId="0" priority="1">
      <formula>K39=""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66" orientation="portrait" useFirstPageNumber="1" r:id="rId1"/>
  <headerFooter>
    <oddFooter>&amp;C&amp;"ＭＳ 明朝,標準"&amp;P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view="pageLayout" zoomScaleNormal="100" workbookViewId="0">
      <selection activeCell="O8" sqref="O8"/>
    </sheetView>
  </sheetViews>
  <sheetFormatPr defaultRowHeight="13.5"/>
  <cols>
    <col min="1" max="16384" width="9" style="2"/>
  </cols>
  <sheetData/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47</vt:lpstr>
      <vt:lpstr>48</vt:lpstr>
      <vt:lpstr>49-60</vt:lpstr>
      <vt:lpstr>61</vt:lpstr>
      <vt:lpstr>62</vt:lpstr>
      <vt:lpstr>63-64 </vt:lpstr>
      <vt:lpstr>65</vt:lpstr>
      <vt:lpstr>66</vt:lpstr>
      <vt:lpstr>裏表紙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2022-11-04T00:00:46Z</cp:lastPrinted>
  <dcterms:created xsi:type="dcterms:W3CDTF">2016-08-01T00:43:53Z</dcterms:created>
  <dcterms:modified xsi:type="dcterms:W3CDTF">2022-11-04T00:02:31Z</dcterms:modified>
</cp:coreProperties>
</file>