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2015" windowHeight="7950" tabRatio="896"/>
  </bookViews>
  <sheets>
    <sheet name="32-36" sheetId="50" r:id="rId1"/>
    <sheet name="37-38" sheetId="59" r:id="rId2"/>
    <sheet name="39" sheetId="26" r:id="rId3"/>
    <sheet name="40" sheetId="55" r:id="rId4"/>
    <sheet name="41-43" sheetId="56" r:id="rId5"/>
    <sheet name="44" sheetId="57" r:id="rId6"/>
    <sheet name="45" sheetId="58" r:id="rId7"/>
    <sheet name="46" sheetId="51" r:id="rId8"/>
  </sheets>
  <definedNames>
    <definedName name="_xlnm.Print_Area" localSheetId="0">'32-36'!$A$1:$AX$34</definedName>
    <definedName name="_xlnm.Print_Area" localSheetId="4">'41-43'!$A$1:$AJ$23</definedName>
    <definedName name="_xlnm.Print_Area" localSheetId="6">'45'!$A$1:$I$52</definedName>
    <definedName name="_xlnm.Print_Area" localSheetId="7">'46'!$A$1:$K$32</definedName>
  </definedNames>
  <calcPr calcId="145621"/>
</workbook>
</file>

<file path=xl/calcChain.xml><?xml version="1.0" encoding="utf-8"?>
<calcChain xmlns="http://schemas.openxmlformats.org/spreadsheetml/2006/main">
  <c r="S3" i="59" l="1"/>
  <c r="K2" i="58" l="1"/>
  <c r="L2" i="58"/>
  <c r="M2" i="58"/>
  <c r="N2" i="58"/>
  <c r="O2" i="58"/>
  <c r="K3" i="58"/>
  <c r="L3" i="58"/>
  <c r="M3" i="58"/>
  <c r="N3" i="58"/>
  <c r="O3" i="58"/>
  <c r="K4" i="58"/>
  <c r="L4" i="58"/>
  <c r="M4" i="58"/>
  <c r="N4" i="58"/>
  <c r="O4" i="58"/>
  <c r="K5" i="58"/>
  <c r="L5" i="58"/>
  <c r="M5" i="58"/>
  <c r="N5" i="58"/>
  <c r="O5" i="58"/>
  <c r="K6" i="58"/>
  <c r="L6" i="58"/>
  <c r="M6" i="58"/>
  <c r="N6" i="58"/>
  <c r="O6" i="58"/>
  <c r="B7" i="57"/>
  <c r="B6" i="57" s="1"/>
  <c r="B11" i="57" s="1"/>
  <c r="B16" i="57" s="1"/>
  <c r="B21" i="57" s="1"/>
  <c r="B26" i="57" s="1"/>
  <c r="B12" i="57"/>
  <c r="B13" i="57"/>
  <c r="B14" i="57"/>
  <c r="B19" i="57" s="1"/>
  <c r="B24" i="57" s="1"/>
  <c r="B29" i="57" s="1"/>
  <c r="B15" i="57"/>
  <c r="B20" i="57" s="1"/>
  <c r="B25" i="57" s="1"/>
  <c r="B30" i="57" s="1"/>
  <c r="B17" i="57"/>
  <c r="B22" i="57" s="1"/>
  <c r="B27" i="57" s="1"/>
  <c r="B18" i="57"/>
  <c r="B23" i="57" s="1"/>
  <c r="B28" i="57" s="1"/>
  <c r="C39" i="56" l="1"/>
  <c r="C49" i="56" l="1"/>
  <c r="C125" i="56" s="1"/>
  <c r="G49" i="56"/>
  <c r="G29" i="56"/>
  <c r="C29" i="56"/>
  <c r="H130" i="56" l="1"/>
  <c r="G130" i="56"/>
  <c r="G134" i="56" s="1"/>
  <c r="F130" i="56"/>
  <c r="E130" i="56"/>
  <c r="D130" i="56"/>
  <c r="C130" i="56"/>
  <c r="H129" i="56"/>
  <c r="H127" i="56" s="1"/>
  <c r="G129" i="56"/>
  <c r="G127" i="56" s="1"/>
  <c r="F129" i="56"/>
  <c r="L129" i="56" s="1"/>
  <c r="E129" i="56"/>
  <c r="E127" i="56" s="1"/>
  <c r="D129" i="56"/>
  <c r="C129" i="56"/>
  <c r="H128" i="56"/>
  <c r="G128" i="56"/>
  <c r="F128" i="56"/>
  <c r="E128" i="56"/>
  <c r="D128" i="56"/>
  <c r="D127" i="56" s="1"/>
  <c r="C128" i="56"/>
  <c r="C127" i="56" s="1"/>
  <c r="H126" i="56"/>
  <c r="G126" i="56"/>
  <c r="F126" i="56"/>
  <c r="E126" i="56"/>
  <c r="D126" i="56"/>
  <c r="C126" i="56"/>
  <c r="H125" i="56"/>
  <c r="G125" i="56"/>
  <c r="F125" i="56"/>
  <c r="L125" i="56" s="1"/>
  <c r="E125" i="56"/>
  <c r="D125" i="56"/>
  <c r="H124" i="56"/>
  <c r="H123" i="56" s="1"/>
  <c r="G124" i="56"/>
  <c r="F124" i="56"/>
  <c r="F123" i="56" s="1"/>
  <c r="E124" i="56"/>
  <c r="E123" i="56" s="1"/>
  <c r="D124" i="56"/>
  <c r="D123" i="56" s="1"/>
  <c r="C124" i="56"/>
  <c r="C123" i="56" s="1"/>
  <c r="H122" i="56"/>
  <c r="G122" i="56"/>
  <c r="F122" i="56"/>
  <c r="E122" i="56"/>
  <c r="D122" i="56"/>
  <c r="C122" i="56"/>
  <c r="H121" i="56"/>
  <c r="H119" i="56" s="1"/>
  <c r="G121" i="56"/>
  <c r="G119" i="56" s="1"/>
  <c r="F121" i="56"/>
  <c r="E121" i="56"/>
  <c r="D121" i="56"/>
  <c r="C121" i="56"/>
  <c r="C133" i="56" s="1"/>
  <c r="H120" i="56"/>
  <c r="G120" i="56"/>
  <c r="F120" i="56"/>
  <c r="F119" i="56" s="1"/>
  <c r="E120" i="56"/>
  <c r="E119" i="56" s="1"/>
  <c r="D120" i="56"/>
  <c r="C120" i="56"/>
  <c r="H118" i="56"/>
  <c r="G118" i="56"/>
  <c r="F118" i="56"/>
  <c r="E118" i="56"/>
  <c r="D118" i="56"/>
  <c r="C118" i="56"/>
  <c r="H117" i="56"/>
  <c r="G117" i="56"/>
  <c r="F117" i="56"/>
  <c r="F115" i="56" s="1"/>
  <c r="E117" i="56"/>
  <c r="E115" i="56" s="1"/>
  <c r="D117" i="56"/>
  <c r="C117" i="56"/>
  <c r="K117" i="56" s="1"/>
  <c r="H116" i="56"/>
  <c r="G116" i="56"/>
  <c r="G115" i="56" s="1"/>
  <c r="F116" i="56"/>
  <c r="E116" i="56"/>
  <c r="D116" i="56"/>
  <c r="L116" i="56" s="1"/>
  <c r="C116" i="56"/>
  <c r="H114" i="56"/>
  <c r="G114" i="56"/>
  <c r="F114" i="56"/>
  <c r="E114" i="56"/>
  <c r="D114" i="56"/>
  <c r="C114" i="56"/>
  <c r="H113" i="56"/>
  <c r="G113" i="56"/>
  <c r="F113" i="56"/>
  <c r="L113" i="56" s="1"/>
  <c r="E113" i="56"/>
  <c r="K113" i="56" s="1"/>
  <c r="D113" i="56"/>
  <c r="C113" i="56"/>
  <c r="H112" i="56"/>
  <c r="G112" i="56"/>
  <c r="F112" i="56"/>
  <c r="F111" i="56" s="1"/>
  <c r="E112" i="56"/>
  <c r="E111" i="56" s="1"/>
  <c r="D112" i="56"/>
  <c r="D111" i="56" s="1"/>
  <c r="C112" i="56"/>
  <c r="K112" i="56" s="1"/>
  <c r="H110" i="56"/>
  <c r="G110" i="56"/>
  <c r="F110" i="56"/>
  <c r="E110" i="56"/>
  <c r="D110" i="56"/>
  <c r="L110" i="56" s="1"/>
  <c r="C110" i="56"/>
  <c r="H109" i="56"/>
  <c r="H107" i="56" s="1"/>
  <c r="G109" i="56"/>
  <c r="G107" i="56" s="1"/>
  <c r="F109" i="56"/>
  <c r="L109" i="56" s="1"/>
  <c r="E109" i="56"/>
  <c r="K109" i="56" s="1"/>
  <c r="D109" i="56"/>
  <c r="C109" i="56"/>
  <c r="H108" i="56"/>
  <c r="G108" i="56"/>
  <c r="F108" i="56"/>
  <c r="E108" i="56"/>
  <c r="D108" i="56"/>
  <c r="D107" i="56" s="1"/>
  <c r="C108" i="56"/>
  <c r="C107" i="56" s="1"/>
  <c r="D104" i="56"/>
  <c r="E104" i="56"/>
  <c r="F104" i="56"/>
  <c r="G104" i="56"/>
  <c r="K104" i="56" s="1"/>
  <c r="H104" i="56"/>
  <c r="D105" i="56"/>
  <c r="E105" i="56"/>
  <c r="F105" i="56"/>
  <c r="G105" i="56"/>
  <c r="G103" i="56" s="1"/>
  <c r="H105" i="56"/>
  <c r="H103" i="56" s="1"/>
  <c r="D106" i="56"/>
  <c r="E106" i="56"/>
  <c r="F106" i="56"/>
  <c r="G106" i="56"/>
  <c r="H106" i="56"/>
  <c r="H134" i="56" s="1"/>
  <c r="C105" i="56"/>
  <c r="C106" i="56"/>
  <c r="C104" i="56"/>
  <c r="L128" i="56"/>
  <c r="L126" i="56"/>
  <c r="K126" i="56"/>
  <c r="K125" i="56"/>
  <c r="K122" i="56"/>
  <c r="H115" i="56"/>
  <c r="L114" i="56"/>
  <c r="K114" i="56"/>
  <c r="H111" i="56"/>
  <c r="G111" i="56"/>
  <c r="K110" i="56"/>
  <c r="F107" i="56"/>
  <c r="L106" i="56"/>
  <c r="K106" i="56"/>
  <c r="F103" i="56"/>
  <c r="E103" i="56"/>
  <c r="J134" i="56"/>
  <c r="I134" i="56"/>
  <c r="J133" i="56"/>
  <c r="I133" i="56"/>
  <c r="D133" i="56"/>
  <c r="J132" i="56"/>
  <c r="I132" i="56"/>
  <c r="L130" i="56"/>
  <c r="K130" i="56"/>
  <c r="K129" i="56"/>
  <c r="J127" i="56"/>
  <c r="I127" i="56"/>
  <c r="L124" i="56"/>
  <c r="K124" i="56"/>
  <c r="J123" i="56"/>
  <c r="I123" i="56"/>
  <c r="L122" i="56"/>
  <c r="J119" i="56"/>
  <c r="I119" i="56"/>
  <c r="L118" i="56"/>
  <c r="K118" i="56"/>
  <c r="L117" i="56"/>
  <c r="J115" i="56"/>
  <c r="I115" i="56"/>
  <c r="J111" i="56"/>
  <c r="I111" i="56"/>
  <c r="J107" i="56"/>
  <c r="J131" i="56" s="1"/>
  <c r="I107" i="56"/>
  <c r="J103" i="56"/>
  <c r="I103" i="56"/>
  <c r="I131" i="56" s="1"/>
  <c r="G123" i="56" l="1"/>
  <c r="L121" i="56"/>
  <c r="D119" i="56"/>
  <c r="C119" i="56"/>
  <c r="K121" i="56"/>
  <c r="L115" i="56"/>
  <c r="C115" i="56"/>
  <c r="D115" i="56"/>
  <c r="L112" i="56"/>
  <c r="C111" i="56"/>
  <c r="L127" i="56"/>
  <c r="F127" i="56"/>
  <c r="K128" i="56"/>
  <c r="K127" i="56" s="1"/>
  <c r="K123" i="56"/>
  <c r="L123" i="56"/>
  <c r="K120" i="56"/>
  <c r="K119" i="56" s="1"/>
  <c r="L120" i="56"/>
  <c r="L119" i="56" s="1"/>
  <c r="K116" i="56"/>
  <c r="K115" i="56" s="1"/>
  <c r="E132" i="56"/>
  <c r="G133" i="56"/>
  <c r="H133" i="56"/>
  <c r="D134" i="56"/>
  <c r="K111" i="56"/>
  <c r="G132" i="56"/>
  <c r="L111" i="56"/>
  <c r="H132" i="56"/>
  <c r="F134" i="56"/>
  <c r="C132" i="56"/>
  <c r="E133" i="56"/>
  <c r="D132" i="56"/>
  <c r="H131" i="56"/>
  <c r="L108" i="56"/>
  <c r="L107" i="56" s="1"/>
  <c r="F131" i="56"/>
  <c r="E107" i="56"/>
  <c r="E131" i="56" s="1"/>
  <c r="E134" i="56"/>
  <c r="G131" i="56"/>
  <c r="F133" i="56"/>
  <c r="K108" i="56"/>
  <c r="K107" i="56" s="1"/>
  <c r="F132" i="56"/>
  <c r="C134" i="56"/>
  <c r="L104" i="56"/>
  <c r="K105" i="56"/>
  <c r="D103" i="56"/>
  <c r="D131" i="56" s="1"/>
  <c r="L105" i="56"/>
  <c r="K103" i="56"/>
  <c r="C103" i="56"/>
  <c r="C131" i="56" l="1"/>
  <c r="K133" i="56"/>
  <c r="K134" i="56"/>
  <c r="L133" i="56"/>
  <c r="K132" i="56"/>
  <c r="L134" i="56"/>
  <c r="L132" i="56"/>
  <c r="K131" i="56"/>
  <c r="L103" i="56"/>
  <c r="L131" i="56" s="1"/>
  <c r="I99" i="56"/>
  <c r="J99" i="56"/>
  <c r="C27" i="56"/>
  <c r="D27" i="56"/>
  <c r="E27" i="56"/>
  <c r="F27" i="56"/>
  <c r="G27" i="56"/>
  <c r="H27" i="56"/>
  <c r="I27" i="56"/>
  <c r="I55" i="56" s="1"/>
  <c r="J27" i="56"/>
  <c r="J55" i="56" s="1"/>
  <c r="K28" i="56"/>
  <c r="K27" i="56" s="1"/>
  <c r="L28" i="56"/>
  <c r="K29" i="56"/>
  <c r="L29" i="56"/>
  <c r="K30" i="56"/>
  <c r="L30" i="56"/>
  <c r="C31" i="56"/>
  <c r="D31" i="56"/>
  <c r="E31" i="56"/>
  <c r="F31" i="56"/>
  <c r="G31" i="56"/>
  <c r="H31" i="56"/>
  <c r="I31" i="56"/>
  <c r="J31" i="56"/>
  <c r="K32" i="56"/>
  <c r="K31" i="56" s="1"/>
  <c r="L32" i="56"/>
  <c r="L31" i="56" s="1"/>
  <c r="K33" i="56"/>
  <c r="L33" i="56"/>
  <c r="K34" i="56"/>
  <c r="L34" i="56"/>
  <c r="C35" i="56"/>
  <c r="D35" i="56"/>
  <c r="E35" i="56"/>
  <c r="F35" i="56"/>
  <c r="G35" i="56"/>
  <c r="H35" i="56"/>
  <c r="I35" i="56"/>
  <c r="J35" i="56"/>
  <c r="K36" i="56"/>
  <c r="K35" i="56" s="1"/>
  <c r="L36" i="56"/>
  <c r="L35" i="56" s="1"/>
  <c r="K37" i="56"/>
  <c r="L37" i="56"/>
  <c r="K38" i="56"/>
  <c r="L38" i="56"/>
  <c r="D39" i="56"/>
  <c r="E39" i="56"/>
  <c r="F39" i="56"/>
  <c r="G39" i="56"/>
  <c r="H39" i="56"/>
  <c r="I39" i="56"/>
  <c r="J39" i="56"/>
  <c r="K40" i="56"/>
  <c r="L40" i="56"/>
  <c r="K41" i="56"/>
  <c r="K39" i="56" s="1"/>
  <c r="L41" i="56"/>
  <c r="L39" i="56" s="1"/>
  <c r="K42" i="56"/>
  <c r="L42" i="56"/>
  <c r="C43" i="56"/>
  <c r="D43" i="56"/>
  <c r="E43" i="56"/>
  <c r="F43" i="56"/>
  <c r="F55" i="56" s="1"/>
  <c r="G43" i="56"/>
  <c r="H43" i="56"/>
  <c r="I43" i="56"/>
  <c r="J43" i="56"/>
  <c r="K44" i="56"/>
  <c r="L44" i="56"/>
  <c r="K45" i="56"/>
  <c r="L45" i="56"/>
  <c r="K46" i="56"/>
  <c r="L46" i="56"/>
  <c r="C47" i="56"/>
  <c r="D47" i="56"/>
  <c r="E47" i="56"/>
  <c r="F47" i="56"/>
  <c r="G47" i="56"/>
  <c r="H47" i="56"/>
  <c r="I47" i="56"/>
  <c r="J47" i="56"/>
  <c r="K48" i="56"/>
  <c r="L48" i="56"/>
  <c r="L47" i="56" s="1"/>
  <c r="K49" i="56"/>
  <c r="L49" i="56"/>
  <c r="K50" i="56"/>
  <c r="L50" i="56"/>
  <c r="C51" i="56"/>
  <c r="D51" i="56"/>
  <c r="E51" i="56"/>
  <c r="F51" i="56"/>
  <c r="G51" i="56"/>
  <c r="H51" i="56"/>
  <c r="I51" i="56"/>
  <c r="J51" i="56"/>
  <c r="K52" i="56"/>
  <c r="K51" i="56" s="1"/>
  <c r="L52" i="56"/>
  <c r="L51" i="56" s="1"/>
  <c r="K53" i="56"/>
  <c r="L53" i="56"/>
  <c r="K54" i="56"/>
  <c r="L54" i="56"/>
  <c r="E55" i="56"/>
  <c r="C56" i="56"/>
  <c r="K56" i="56" s="1"/>
  <c r="K95" i="56" s="1"/>
  <c r="D56" i="56"/>
  <c r="L56" i="56" s="1"/>
  <c r="L95" i="56" s="1"/>
  <c r="E56" i="56"/>
  <c r="F56" i="56"/>
  <c r="G56" i="56"/>
  <c r="G95" i="56" s="1"/>
  <c r="G94" i="56" s="1"/>
  <c r="H56" i="56"/>
  <c r="H95" i="56" s="1"/>
  <c r="H94" i="56" s="1"/>
  <c r="I56" i="56"/>
  <c r="J56" i="56"/>
  <c r="C57" i="56"/>
  <c r="K57" i="56" s="1"/>
  <c r="K96" i="56" s="1"/>
  <c r="D57" i="56"/>
  <c r="E57" i="56"/>
  <c r="F57" i="56"/>
  <c r="G57" i="56"/>
  <c r="G96" i="56" s="1"/>
  <c r="H57" i="56"/>
  <c r="H96" i="56" s="1"/>
  <c r="I57" i="56"/>
  <c r="J57" i="56"/>
  <c r="C58" i="56"/>
  <c r="K58" i="56" s="1"/>
  <c r="D58" i="56"/>
  <c r="L58" i="56" s="1"/>
  <c r="E58" i="56"/>
  <c r="F58" i="56"/>
  <c r="G58" i="56"/>
  <c r="G97" i="56" s="1"/>
  <c r="H58" i="56"/>
  <c r="H97" i="56" s="1"/>
  <c r="I58" i="56"/>
  <c r="J58" i="56"/>
  <c r="C61" i="56"/>
  <c r="D61" i="56"/>
  <c r="E61" i="56"/>
  <c r="F61" i="56"/>
  <c r="G61" i="56"/>
  <c r="G89" i="56" s="1"/>
  <c r="H61" i="56"/>
  <c r="H89" i="56" s="1"/>
  <c r="I61" i="56"/>
  <c r="J61" i="56"/>
  <c r="K62" i="56"/>
  <c r="K61" i="56" s="1"/>
  <c r="L62" i="56"/>
  <c r="L61" i="56" s="1"/>
  <c r="K63" i="56"/>
  <c r="L63" i="56"/>
  <c r="K64" i="56"/>
  <c r="L64" i="56"/>
  <c r="C65" i="56"/>
  <c r="D65" i="56"/>
  <c r="E65" i="56"/>
  <c r="F65" i="56"/>
  <c r="G65" i="56"/>
  <c r="H65" i="56"/>
  <c r="I65" i="56"/>
  <c r="I89" i="56" s="1"/>
  <c r="J65" i="56"/>
  <c r="J89" i="56" s="1"/>
  <c r="K65" i="56"/>
  <c r="L65" i="56"/>
  <c r="K66" i="56"/>
  <c r="L66" i="56"/>
  <c r="K67" i="56"/>
  <c r="L67" i="56"/>
  <c r="K68" i="56"/>
  <c r="L68" i="56"/>
  <c r="C69" i="56"/>
  <c r="D69" i="56"/>
  <c r="E69" i="56"/>
  <c r="F69" i="56"/>
  <c r="G69" i="56"/>
  <c r="H69" i="56"/>
  <c r="I69" i="56"/>
  <c r="J69" i="56"/>
  <c r="K70" i="56"/>
  <c r="K69" i="56" s="1"/>
  <c r="L70" i="56"/>
  <c r="L69" i="56" s="1"/>
  <c r="K71" i="56"/>
  <c r="L71" i="56"/>
  <c r="K72" i="56"/>
  <c r="L72" i="56"/>
  <c r="C73" i="56"/>
  <c r="D73" i="56"/>
  <c r="E73" i="56"/>
  <c r="F73" i="56"/>
  <c r="G73" i="56"/>
  <c r="H73" i="56"/>
  <c r="I73" i="56"/>
  <c r="J73" i="56"/>
  <c r="K74" i="56"/>
  <c r="K73" i="56" s="1"/>
  <c r="L74" i="56"/>
  <c r="L73" i="56" s="1"/>
  <c r="K75" i="56"/>
  <c r="L75" i="56"/>
  <c r="K76" i="56"/>
  <c r="L76" i="56"/>
  <c r="C77" i="56"/>
  <c r="C89" i="56" s="1"/>
  <c r="D77" i="56"/>
  <c r="D89" i="56" s="1"/>
  <c r="E77" i="56"/>
  <c r="F77" i="56"/>
  <c r="G77" i="56"/>
  <c r="H77" i="56"/>
  <c r="I77" i="56"/>
  <c r="J77" i="56"/>
  <c r="K78" i="56"/>
  <c r="K77" i="56" s="1"/>
  <c r="L78" i="56"/>
  <c r="L77" i="56" s="1"/>
  <c r="K79" i="56"/>
  <c r="L79" i="56"/>
  <c r="K80" i="56"/>
  <c r="L80" i="56"/>
  <c r="C81" i="56"/>
  <c r="D81" i="56"/>
  <c r="E81" i="56"/>
  <c r="F81" i="56"/>
  <c r="G81" i="56"/>
  <c r="H81" i="56"/>
  <c r="I81" i="56"/>
  <c r="J81" i="56"/>
  <c r="K82" i="56"/>
  <c r="K81" i="56" s="1"/>
  <c r="L82" i="56"/>
  <c r="L81" i="56" s="1"/>
  <c r="K83" i="56"/>
  <c r="L83" i="56"/>
  <c r="K84" i="56"/>
  <c r="L84" i="56"/>
  <c r="C85" i="56"/>
  <c r="D85" i="56"/>
  <c r="E85" i="56"/>
  <c r="F85" i="56"/>
  <c r="G85" i="56"/>
  <c r="H85" i="56"/>
  <c r="I85" i="56"/>
  <c r="J85" i="56"/>
  <c r="K85" i="56"/>
  <c r="L85" i="56"/>
  <c r="K86" i="56"/>
  <c r="L86" i="56"/>
  <c r="K87" i="56"/>
  <c r="L87" i="56"/>
  <c r="K88" i="56"/>
  <c r="L88" i="56"/>
  <c r="E89" i="56"/>
  <c r="F89" i="56"/>
  <c r="C90" i="56"/>
  <c r="K90" i="56" s="1"/>
  <c r="D90" i="56"/>
  <c r="L90" i="56" s="1"/>
  <c r="E90" i="56"/>
  <c r="F90" i="56"/>
  <c r="G90" i="56"/>
  <c r="H90" i="56"/>
  <c r="I90" i="56"/>
  <c r="J90" i="56"/>
  <c r="C91" i="56"/>
  <c r="K91" i="56" s="1"/>
  <c r="D91" i="56"/>
  <c r="L91" i="56" s="1"/>
  <c r="E91" i="56"/>
  <c r="F91" i="56"/>
  <c r="G91" i="56"/>
  <c r="H91" i="56"/>
  <c r="I91" i="56"/>
  <c r="J91" i="56"/>
  <c r="C92" i="56"/>
  <c r="K92" i="56" s="1"/>
  <c r="D92" i="56"/>
  <c r="L92" i="56" s="1"/>
  <c r="E92" i="56"/>
  <c r="F92" i="56"/>
  <c r="F97" i="56" s="1"/>
  <c r="G92" i="56"/>
  <c r="H92" i="56"/>
  <c r="I92" i="56"/>
  <c r="J92" i="56"/>
  <c r="E94" i="56"/>
  <c r="C95" i="56"/>
  <c r="D95" i="56"/>
  <c r="E95" i="56"/>
  <c r="F95" i="56"/>
  <c r="F94" i="56" s="1"/>
  <c r="I95" i="56"/>
  <c r="I94" i="56" s="1"/>
  <c r="J95" i="56"/>
  <c r="J94" i="56" s="1"/>
  <c r="E96" i="56"/>
  <c r="F96" i="56"/>
  <c r="I96" i="56"/>
  <c r="J96" i="56"/>
  <c r="D97" i="56"/>
  <c r="E97" i="56"/>
  <c r="I97" i="56"/>
  <c r="J97" i="56"/>
  <c r="A29" i="55"/>
  <c r="A43" i="55" s="1"/>
  <c r="K47" i="56" l="1"/>
  <c r="H55" i="56"/>
  <c r="G55" i="56"/>
  <c r="L57" i="56"/>
  <c r="L96" i="56" s="1"/>
  <c r="L27" i="56"/>
  <c r="C96" i="56"/>
  <c r="L43" i="56"/>
  <c r="D55" i="56"/>
  <c r="K43" i="56"/>
  <c r="C55" i="56"/>
  <c r="D96" i="56"/>
  <c r="D94" i="56" s="1"/>
  <c r="L89" i="56"/>
  <c r="L97" i="56"/>
  <c r="L94" i="56" s="1"/>
  <c r="L55" i="56"/>
  <c r="K89" i="56"/>
  <c r="K97" i="56"/>
  <c r="K94" i="56" s="1"/>
  <c r="K55" i="56"/>
  <c r="C97" i="56"/>
  <c r="F99" i="56"/>
  <c r="E99" i="56"/>
  <c r="C94" i="56" l="1"/>
  <c r="C99" i="56"/>
  <c r="D99" i="56"/>
  <c r="L99" i="56"/>
  <c r="G99" i="56"/>
  <c r="H99" i="56"/>
  <c r="K99" i="56" l="1"/>
  <c r="AR3" i="50" l="1"/>
  <c r="AZ3" i="50" s="1"/>
  <c r="AZ8" i="50"/>
  <c r="BB8" i="50"/>
  <c r="BD8" i="50"/>
  <c r="BF8" i="50" s="1"/>
  <c r="AZ9" i="50"/>
  <c r="BB9" i="50"/>
  <c r="BD9" i="50"/>
  <c r="BF9" i="50" s="1"/>
  <c r="AZ11" i="50"/>
  <c r="BB11" i="50"/>
  <c r="BD11" i="50"/>
  <c r="BE12" i="50"/>
  <c r="BE13" i="50"/>
  <c r="AZ14" i="50"/>
  <c r="BB14" i="50"/>
  <c r="BD14" i="50"/>
  <c r="BE15" i="50"/>
  <c r="BE16" i="50"/>
  <c r="AZ17" i="50"/>
  <c r="BB17" i="50"/>
  <c r="BD17" i="50"/>
  <c r="BE18" i="50"/>
  <c r="BE19" i="50"/>
  <c r="BE20" i="50"/>
  <c r="AZ21" i="50"/>
  <c r="BB21" i="50"/>
  <c r="BD21" i="50"/>
  <c r="BE21" i="50" s="1"/>
  <c r="BE22" i="50"/>
  <c r="BE23" i="50"/>
  <c r="BE24" i="50"/>
  <c r="BE25" i="50"/>
  <c r="BE27" i="50"/>
  <c r="BE14" i="50" l="1"/>
  <c r="BE11" i="50"/>
  <c r="BB10" i="50"/>
  <c r="BB7" i="50" s="1"/>
  <c r="BE8" i="50"/>
  <c r="AZ10" i="50"/>
  <c r="AZ7" i="50" s="1"/>
  <c r="BE17" i="50"/>
  <c r="BD10" i="50"/>
  <c r="BE9" i="50"/>
  <c r="BD7" i="50" l="1"/>
  <c r="BE10" i="50"/>
  <c r="BF7" i="50" l="1"/>
  <c r="BE7" i="50"/>
  <c r="C14" i="26" l="1"/>
  <c r="F14" i="26" s="1"/>
</calcChain>
</file>

<file path=xl/sharedStrings.xml><?xml version="1.0" encoding="utf-8"?>
<sst xmlns="http://schemas.openxmlformats.org/spreadsheetml/2006/main" count="802" uniqueCount="126">
  <si>
    <t>年度</t>
    <rPh sb="0" eb="2">
      <t>ネンド</t>
    </rPh>
    <phoneticPr fontId="2"/>
  </si>
  <si>
    <t>人</t>
    <rPh sb="0" eb="1">
      <t>ヒト</t>
    </rPh>
    <phoneticPr fontId="2"/>
  </si>
  <si>
    <t>区分</t>
    <rPh sb="0" eb="2">
      <t>クブン</t>
    </rPh>
    <phoneticPr fontId="2"/>
  </si>
  <si>
    <t>円</t>
    <rPh sb="0" eb="1">
      <t>エン</t>
    </rPh>
    <phoneticPr fontId="2"/>
  </si>
  <si>
    <t>固定資産税</t>
    <rPh sb="0" eb="2">
      <t>コテイ</t>
    </rPh>
    <rPh sb="2" eb="5">
      <t>シサンゼイ</t>
    </rPh>
    <phoneticPr fontId="2"/>
  </si>
  <si>
    <t>軽自動車税</t>
    <rPh sb="0" eb="4">
      <t>ケイジドウシャ</t>
    </rPh>
    <rPh sb="4" eb="5">
      <t>ゼイ</t>
    </rPh>
    <phoneticPr fontId="2"/>
  </si>
  <si>
    <t>小計</t>
    <rPh sb="0" eb="2">
      <t>ショウケイ</t>
    </rPh>
    <phoneticPr fontId="2"/>
  </si>
  <si>
    <t>法人市民税</t>
    <rPh sb="0" eb="2">
      <t>ホウジン</t>
    </rPh>
    <rPh sb="2" eb="5">
      <t>シミンゼイ</t>
    </rPh>
    <phoneticPr fontId="2"/>
  </si>
  <si>
    <t>合計</t>
    <rPh sb="0" eb="2">
      <t>ゴウケイ</t>
    </rPh>
    <phoneticPr fontId="2"/>
  </si>
  <si>
    <t>税目</t>
    <rPh sb="0" eb="2">
      <t>ゼイモク</t>
    </rPh>
    <phoneticPr fontId="2"/>
  </si>
  <si>
    <t>市たばこ税</t>
    <rPh sb="0" eb="1">
      <t>シ</t>
    </rPh>
    <rPh sb="4" eb="5">
      <t>ゼイ</t>
    </rPh>
    <phoneticPr fontId="2"/>
  </si>
  <si>
    <t>鉱産税</t>
    <rPh sb="0" eb="2">
      <t>コウサン</t>
    </rPh>
    <rPh sb="2" eb="3">
      <t>ゼイ</t>
    </rPh>
    <phoneticPr fontId="2"/>
  </si>
  <si>
    <t>特別土地保有税</t>
    <rPh sb="0" eb="2">
      <t>トクベツ</t>
    </rPh>
    <rPh sb="2" eb="4">
      <t>トチ</t>
    </rPh>
    <rPh sb="4" eb="7">
      <t>ホユウゼイ</t>
    </rPh>
    <phoneticPr fontId="2"/>
  </si>
  <si>
    <t>入湯税</t>
    <rPh sb="0" eb="2">
      <t>ニュウトウ</t>
    </rPh>
    <rPh sb="2" eb="3">
      <t>ゼイ</t>
    </rPh>
    <phoneticPr fontId="2"/>
  </si>
  <si>
    <t>金額</t>
    <rPh sb="0" eb="2">
      <t>キンガク</t>
    </rPh>
    <phoneticPr fontId="2"/>
  </si>
  <si>
    <t>加算金</t>
    <rPh sb="0" eb="3">
      <t>カサンキン</t>
    </rPh>
    <phoneticPr fontId="2"/>
  </si>
  <si>
    <t>普通徴収</t>
    <rPh sb="0" eb="2">
      <t>フツウ</t>
    </rPh>
    <rPh sb="2" eb="4">
      <t>チョウシュウ</t>
    </rPh>
    <phoneticPr fontId="2"/>
  </si>
  <si>
    <t>税額</t>
    <rPh sb="0" eb="2">
      <t>ゼイガク</t>
    </rPh>
    <phoneticPr fontId="2"/>
  </si>
  <si>
    <t>件数</t>
    <rPh sb="0" eb="2">
      <t>ケンスウ</t>
    </rPh>
    <phoneticPr fontId="2"/>
  </si>
  <si>
    <t>件</t>
    <rPh sb="0" eb="1">
      <t>ケン</t>
    </rPh>
    <phoneticPr fontId="2"/>
  </si>
  <si>
    <t>還付金</t>
    <rPh sb="0" eb="2">
      <t>カンプ</t>
    </rPh>
    <rPh sb="2" eb="3">
      <t>キン</t>
    </rPh>
    <phoneticPr fontId="2"/>
  </si>
  <si>
    <t>市県民税</t>
    <rPh sb="0" eb="4">
      <t>シケンミンゼイ</t>
    </rPh>
    <phoneticPr fontId="2"/>
  </si>
  <si>
    <t>歳入還付分</t>
    <rPh sb="0" eb="2">
      <t>サイニュウ</t>
    </rPh>
    <rPh sb="2" eb="4">
      <t>カンプ</t>
    </rPh>
    <rPh sb="4" eb="5">
      <t>ブン</t>
    </rPh>
    <phoneticPr fontId="2"/>
  </si>
  <si>
    <t>歳出還付分</t>
    <rPh sb="0" eb="2">
      <t>サイシュツ</t>
    </rPh>
    <rPh sb="2" eb="4">
      <t>カンプ</t>
    </rPh>
    <rPh sb="4" eb="5">
      <t>ブン</t>
    </rPh>
    <phoneticPr fontId="2"/>
  </si>
  <si>
    <t>国民健康保険税</t>
    <rPh sb="0" eb="2">
      <t>コクミン</t>
    </rPh>
    <rPh sb="2" eb="4">
      <t>ケンコウ</t>
    </rPh>
    <rPh sb="4" eb="6">
      <t>ホケン</t>
    </rPh>
    <rPh sb="6" eb="7">
      <t>ゼイ</t>
    </rPh>
    <phoneticPr fontId="2"/>
  </si>
  <si>
    <t>3　市税等督促状発送状況</t>
    <rPh sb="2" eb="4">
      <t>シゼイ</t>
    </rPh>
    <rPh sb="4" eb="5">
      <t>トウ</t>
    </rPh>
    <rPh sb="5" eb="8">
      <t>トクソクジョウ</t>
    </rPh>
    <rPh sb="8" eb="10">
      <t>ハッソウ</t>
    </rPh>
    <rPh sb="10" eb="12">
      <t>ジョウキョウ</t>
    </rPh>
    <phoneticPr fontId="2"/>
  </si>
  <si>
    <t>対調定</t>
    <rPh sb="0" eb="1">
      <t>タイ</t>
    </rPh>
    <rPh sb="1" eb="3">
      <t>チョウテイ</t>
    </rPh>
    <phoneticPr fontId="2"/>
  </si>
  <si>
    <t>件数比</t>
    <rPh sb="0" eb="2">
      <t>ケンスウ</t>
    </rPh>
    <rPh sb="2" eb="3">
      <t>ヒ</t>
    </rPh>
    <phoneticPr fontId="2"/>
  </si>
  <si>
    <t>税額比</t>
    <rPh sb="0" eb="2">
      <t>ゼイガク</t>
    </rPh>
    <rPh sb="2" eb="3">
      <t>ヒ</t>
    </rPh>
    <phoneticPr fontId="2"/>
  </si>
  <si>
    <t>特別徴収</t>
    <rPh sb="0" eb="2">
      <t>トクベツ</t>
    </rPh>
    <rPh sb="2" eb="4">
      <t>チョウシュウ</t>
    </rPh>
    <phoneticPr fontId="2"/>
  </si>
  <si>
    <t>人員</t>
    <rPh sb="0" eb="2">
      <t>ジンイン</t>
    </rPh>
    <phoneticPr fontId="2"/>
  </si>
  <si>
    <t>国民健康保険税</t>
    <rPh sb="0" eb="7">
      <t>コクミンケンコウホケンゼイ</t>
    </rPh>
    <phoneticPr fontId="2"/>
  </si>
  <si>
    <t>6　市税等口座振替利用状況</t>
    <rPh sb="2" eb="4">
      <t>シゼイ</t>
    </rPh>
    <rPh sb="4" eb="5">
      <t>トウ</t>
    </rPh>
    <rPh sb="5" eb="7">
      <t>コウザ</t>
    </rPh>
    <rPh sb="7" eb="9">
      <t>フリカエ</t>
    </rPh>
    <rPh sb="9" eb="11">
      <t>リヨウ</t>
    </rPh>
    <rPh sb="11" eb="13">
      <t>ジョウキョウ</t>
    </rPh>
    <phoneticPr fontId="2"/>
  </si>
  <si>
    <t>利用率</t>
    <rPh sb="0" eb="3">
      <t>リヨウリツ</t>
    </rPh>
    <phoneticPr fontId="2"/>
  </si>
  <si>
    <t>市県民税
（普通徴収）</t>
    <rPh sb="0" eb="4">
      <t>シケンミンゼイ</t>
    </rPh>
    <rPh sb="6" eb="8">
      <t>フツウ</t>
    </rPh>
    <rPh sb="8" eb="10">
      <t>チョウシュウ</t>
    </rPh>
    <phoneticPr fontId="2"/>
  </si>
  <si>
    <t>市税等口座振替利用状況の推移</t>
    <rPh sb="0" eb="2">
      <t>シゼイ</t>
    </rPh>
    <rPh sb="2" eb="3">
      <t>トウ</t>
    </rPh>
    <rPh sb="3" eb="5">
      <t>コウザ</t>
    </rPh>
    <rPh sb="5" eb="7">
      <t>フリカエ</t>
    </rPh>
    <rPh sb="7" eb="9">
      <t>リヨウ</t>
    </rPh>
    <rPh sb="9" eb="11">
      <t>ジョウキョウ</t>
    </rPh>
    <rPh sb="12" eb="14">
      <t>スイイ</t>
    </rPh>
    <phoneticPr fontId="2"/>
  </si>
  <si>
    <t>%</t>
    <phoneticPr fontId="2"/>
  </si>
  <si>
    <t>2　過誤納金還付状況</t>
    <rPh sb="2" eb="5">
      <t>カゴノウ</t>
    </rPh>
    <rPh sb="5" eb="6">
      <t>キン</t>
    </rPh>
    <rPh sb="6" eb="8">
      <t>カンプ</t>
    </rPh>
    <rPh sb="8" eb="10">
      <t>ジョウキョウ</t>
    </rPh>
    <phoneticPr fontId="2"/>
  </si>
  <si>
    <t>令和元年度</t>
    <rPh sb="0" eb="2">
      <t>レイワ</t>
    </rPh>
    <rPh sb="2" eb="4">
      <t>ガンネン</t>
    </rPh>
    <rPh sb="4" eb="5">
      <t>ド</t>
    </rPh>
    <phoneticPr fontId="2"/>
  </si>
  <si>
    <t>-</t>
    <phoneticPr fontId="2"/>
  </si>
  <si>
    <t>(2) 滞納繰越分</t>
    <rPh sb="4" eb="9">
      <t>タイノウクリコシブン</t>
    </rPh>
    <phoneticPr fontId="2"/>
  </si>
  <si>
    <t>(1) 現年課税分</t>
    <rPh sb="4" eb="9">
      <t>ゲンネンカゼイブン</t>
    </rPh>
    <phoneticPr fontId="2"/>
  </si>
  <si>
    <t>(3) 交付金</t>
    <rPh sb="4" eb="7">
      <t>コウフキン</t>
    </rPh>
    <phoneticPr fontId="2"/>
  </si>
  <si>
    <t>(3) 滞納繰越分</t>
    <rPh sb="4" eb="6">
      <t>タイノウ</t>
    </rPh>
    <rPh sb="6" eb="8">
      <t>クリコシ</t>
    </rPh>
    <rPh sb="8" eb="9">
      <t>ブン</t>
    </rPh>
    <phoneticPr fontId="2"/>
  </si>
  <si>
    <t>(2) 滞納繰越分</t>
    <rPh sb="4" eb="6">
      <t>タイノウ</t>
    </rPh>
    <rPh sb="6" eb="8">
      <t>クリコシ</t>
    </rPh>
    <rPh sb="8" eb="9">
      <t>ブン</t>
    </rPh>
    <phoneticPr fontId="2"/>
  </si>
  <si>
    <t>(2) 現年課税分</t>
    <rPh sb="4" eb="6">
      <t>ゲンネン</t>
    </rPh>
    <rPh sb="6" eb="8">
      <t>カゼイ</t>
    </rPh>
    <rPh sb="8" eb="9">
      <t>ブン</t>
    </rPh>
    <phoneticPr fontId="2"/>
  </si>
  <si>
    <t>(1) 現年課税分</t>
    <rPh sb="4" eb="6">
      <t>ゲンネン</t>
    </rPh>
    <rPh sb="6" eb="8">
      <t>カゼイ</t>
    </rPh>
    <rPh sb="8" eb="9">
      <t>ブン</t>
    </rPh>
    <phoneticPr fontId="2"/>
  </si>
  <si>
    <t>個人市民税</t>
    <rPh sb="0" eb="2">
      <t>コジン</t>
    </rPh>
    <rPh sb="2" eb="5">
      <t>シミンゼイ</t>
    </rPh>
    <phoneticPr fontId="2"/>
  </si>
  <si>
    <t>市民税</t>
    <rPh sb="0" eb="3">
      <t>シミンゼイ</t>
    </rPh>
    <phoneticPr fontId="2"/>
  </si>
  <si>
    <t>滞納繰越分</t>
    <rPh sb="0" eb="2">
      <t>タイノウ</t>
    </rPh>
    <rPh sb="2" eb="4">
      <t>クリコシ</t>
    </rPh>
    <rPh sb="4" eb="5">
      <t>ブン</t>
    </rPh>
    <phoneticPr fontId="2"/>
  </si>
  <si>
    <t>現年課税分</t>
    <rPh sb="0" eb="2">
      <t>ゲンネン</t>
    </rPh>
    <rPh sb="2" eb="4">
      <t>カゼイ</t>
    </rPh>
    <rPh sb="4" eb="5">
      <t>ブン</t>
    </rPh>
    <phoneticPr fontId="2"/>
  </si>
  <si>
    <t>市税</t>
    <rPh sb="0" eb="2">
      <t>シゼイ</t>
    </rPh>
    <phoneticPr fontId="2"/>
  </si>
  <si>
    <t>%</t>
    <phoneticPr fontId="2"/>
  </si>
  <si>
    <t>%</t>
    <phoneticPr fontId="2"/>
  </si>
  <si>
    <t>千円</t>
    <rPh sb="0" eb="2">
      <t>センエン</t>
    </rPh>
    <phoneticPr fontId="2"/>
  </si>
  <si>
    <t>前年比</t>
    <rPh sb="0" eb="3">
      <t>ゼンネンヒ</t>
    </rPh>
    <phoneticPr fontId="2"/>
  </si>
  <si>
    <t>収納率</t>
    <rPh sb="0" eb="2">
      <t>シュウノウ</t>
    </rPh>
    <rPh sb="2" eb="3">
      <t>リツ</t>
    </rPh>
    <phoneticPr fontId="2"/>
  </si>
  <si>
    <t>収納額</t>
    <rPh sb="0" eb="2">
      <t>シュウノウ</t>
    </rPh>
    <rPh sb="2" eb="3">
      <t>ガク</t>
    </rPh>
    <phoneticPr fontId="2"/>
  </si>
  <si>
    <t>調定額</t>
    <rPh sb="0" eb="3">
      <t>チョウテイガク</t>
    </rPh>
    <phoneticPr fontId="2"/>
  </si>
  <si>
    <t>予算額</t>
    <rPh sb="0" eb="3">
      <t>ヨサンガク</t>
    </rPh>
    <phoneticPr fontId="2"/>
  </si>
  <si>
    <t>令和元年度</t>
    <rPh sb="0" eb="2">
      <t>レイワ</t>
    </rPh>
    <rPh sb="2" eb="3">
      <t>ガン</t>
    </rPh>
    <rPh sb="3" eb="5">
      <t>ネンド</t>
    </rPh>
    <phoneticPr fontId="2"/>
  </si>
  <si>
    <t>1　年度別市税賦課収納状況</t>
    <rPh sb="2" eb="4">
      <t>ネンド</t>
    </rPh>
    <rPh sb="4" eb="5">
      <t>ベツ</t>
    </rPh>
    <rPh sb="5" eb="7">
      <t>シゼイ</t>
    </rPh>
    <rPh sb="7" eb="9">
      <t>フカ</t>
    </rPh>
    <rPh sb="9" eb="11">
      <t>シュウノウ</t>
    </rPh>
    <rPh sb="11" eb="13">
      <t>ジョウキョウ</t>
    </rPh>
    <phoneticPr fontId="2"/>
  </si>
  <si>
    <t>Ⅲ　市税等収納状況</t>
    <rPh sb="2" eb="4">
      <t>シゼイ</t>
    </rPh>
    <rPh sb="4" eb="5">
      <t>トウ</t>
    </rPh>
    <rPh sb="5" eb="7">
      <t>シュウノウ</t>
    </rPh>
    <rPh sb="7" eb="9">
      <t>ジョウキョウ</t>
    </rPh>
    <phoneticPr fontId="2"/>
  </si>
  <si>
    <t>計</t>
    <rPh sb="0" eb="1">
      <t>ケイ</t>
    </rPh>
    <phoneticPr fontId="2"/>
  </si>
  <si>
    <t>7/100</t>
    <phoneticPr fontId="2"/>
  </si>
  <si>
    <t>徴収金に対する分</t>
    <rPh sb="0" eb="2">
      <t>チョウシュウ</t>
    </rPh>
    <rPh sb="2" eb="3">
      <t>キン</t>
    </rPh>
    <rPh sb="4" eb="5">
      <t>タイ</t>
    </rPh>
    <rPh sb="7" eb="8">
      <t>ブン</t>
    </rPh>
    <phoneticPr fontId="2"/>
  </si>
  <si>
    <t>還付額</t>
    <rPh sb="0" eb="2">
      <t>カンプ</t>
    </rPh>
    <rPh sb="2" eb="3">
      <t>ガク</t>
    </rPh>
    <phoneticPr fontId="2"/>
  </si>
  <si>
    <t>所得割額から控除できなかった額に対する分</t>
    <rPh sb="0" eb="2">
      <t>ショトク</t>
    </rPh>
    <rPh sb="2" eb="3">
      <t>ワリ</t>
    </rPh>
    <rPh sb="3" eb="4">
      <t>ガク</t>
    </rPh>
    <rPh sb="6" eb="8">
      <t>コウジョ</t>
    </rPh>
    <rPh sb="14" eb="15">
      <t>ガク</t>
    </rPh>
    <rPh sb="16" eb="17">
      <t>タイ</t>
    </rPh>
    <rPh sb="19" eb="20">
      <t>ブン</t>
    </rPh>
    <phoneticPr fontId="2"/>
  </si>
  <si>
    <t>〃</t>
    <phoneticPr fontId="2"/>
  </si>
  <si>
    <t>還付加算金に対する分</t>
    <rPh sb="0" eb="2">
      <t>カンプ</t>
    </rPh>
    <rPh sb="2" eb="5">
      <t>カサンキン</t>
    </rPh>
    <rPh sb="6" eb="7">
      <t>タイ</t>
    </rPh>
    <rPh sb="9" eb="10">
      <t>ブン</t>
    </rPh>
    <phoneticPr fontId="2"/>
  </si>
  <si>
    <t>按分率による</t>
    <rPh sb="0" eb="2">
      <t>アンブン</t>
    </rPh>
    <rPh sb="2" eb="3">
      <t>リツ</t>
    </rPh>
    <phoneticPr fontId="2"/>
  </si>
  <si>
    <t>過誤納還付金に対する分</t>
    <rPh sb="0" eb="3">
      <t>カゴノウ</t>
    </rPh>
    <rPh sb="3" eb="5">
      <t>カンプ</t>
    </rPh>
    <rPh sb="5" eb="6">
      <t>キン</t>
    </rPh>
    <rPh sb="7" eb="8">
      <t>タイ</t>
    </rPh>
    <rPh sb="10" eb="11">
      <t>ブン</t>
    </rPh>
    <phoneticPr fontId="2"/>
  </si>
  <si>
    <t>納税義務者数に対する分</t>
    <rPh sb="0" eb="2">
      <t>ノウゼイ</t>
    </rPh>
    <rPh sb="2" eb="5">
      <t>ギムシャ</t>
    </rPh>
    <rPh sb="5" eb="6">
      <t>スウ</t>
    </rPh>
    <rPh sb="7" eb="8">
      <t>タイ</t>
    </rPh>
    <rPh sb="10" eb="11">
      <t>ブン</t>
    </rPh>
    <phoneticPr fontId="2"/>
  </si>
  <si>
    <t>名、通</t>
    <rPh sb="0" eb="1">
      <t>メイ</t>
    </rPh>
    <rPh sb="2" eb="3">
      <t>ツウ</t>
    </rPh>
    <phoneticPr fontId="2"/>
  </si>
  <si>
    <t>交付金</t>
    <rPh sb="0" eb="3">
      <t>コウフキン</t>
    </rPh>
    <phoneticPr fontId="2"/>
  </si>
  <si>
    <t>交付基準</t>
    <rPh sb="0" eb="2">
      <t>コウフ</t>
    </rPh>
    <rPh sb="2" eb="4">
      <t>キジュン</t>
    </rPh>
    <phoneticPr fontId="2"/>
  </si>
  <si>
    <t>支払徴収金額</t>
    <rPh sb="0" eb="2">
      <t>シハライ</t>
    </rPh>
    <rPh sb="2" eb="4">
      <t>チョウシュウ</t>
    </rPh>
    <rPh sb="4" eb="6">
      <t>キンガク</t>
    </rPh>
    <phoneticPr fontId="2"/>
  </si>
  <si>
    <t>人数、通数</t>
    <rPh sb="0" eb="2">
      <t>ニンズウ</t>
    </rPh>
    <rPh sb="3" eb="4">
      <t>ツウ</t>
    </rPh>
    <rPh sb="4" eb="5">
      <t>スウ</t>
    </rPh>
    <phoneticPr fontId="2"/>
  </si>
  <si>
    <t>証票交付</t>
    <rPh sb="0" eb="2">
      <t>ショウヒョウ</t>
    </rPh>
    <rPh sb="2" eb="4">
      <t>コウフ</t>
    </rPh>
    <phoneticPr fontId="2"/>
  </si>
  <si>
    <t>督促手数料</t>
    <rPh sb="0" eb="2">
      <t>トクソク</t>
    </rPh>
    <rPh sb="2" eb="5">
      <t>テスウリョウ</t>
    </rPh>
    <phoneticPr fontId="2"/>
  </si>
  <si>
    <t>証明・閲覧</t>
    <rPh sb="0" eb="2">
      <t>ショウメイ</t>
    </rPh>
    <rPh sb="3" eb="5">
      <t>エツラン</t>
    </rPh>
    <phoneticPr fontId="2"/>
  </si>
  <si>
    <t>その他収入</t>
    <rPh sb="2" eb="3">
      <t>タ</t>
    </rPh>
    <rPh sb="3" eb="5">
      <t>シュウニュウ</t>
    </rPh>
    <phoneticPr fontId="2"/>
  </si>
  <si>
    <t>-</t>
    <phoneticPr fontId="2"/>
  </si>
  <si>
    <t>延滞金</t>
    <rPh sb="0" eb="3">
      <t>エンタイキン</t>
    </rPh>
    <phoneticPr fontId="2"/>
  </si>
  <si>
    <t>未収入額</t>
    <rPh sb="0" eb="3">
      <t>ミシュウニュウ</t>
    </rPh>
    <rPh sb="3" eb="4">
      <t>ガク</t>
    </rPh>
    <phoneticPr fontId="2"/>
  </si>
  <si>
    <t>不納欠損額</t>
    <rPh sb="0" eb="2">
      <t>フノウ</t>
    </rPh>
    <rPh sb="2" eb="4">
      <t>ケッソン</t>
    </rPh>
    <rPh sb="4" eb="5">
      <t>ガク</t>
    </rPh>
    <phoneticPr fontId="2"/>
  </si>
  <si>
    <t>収入額</t>
    <rPh sb="0" eb="2">
      <t>シュウニュウ</t>
    </rPh>
    <rPh sb="2" eb="3">
      <t>ガク</t>
    </rPh>
    <phoneticPr fontId="2"/>
  </si>
  <si>
    <t>種別</t>
    <rPh sb="0" eb="2">
      <t>シュベツ</t>
    </rPh>
    <phoneticPr fontId="2"/>
  </si>
  <si>
    <t>(3)　執行停止継続中のもの</t>
    <rPh sb="4" eb="6">
      <t>シッコウ</t>
    </rPh>
    <rPh sb="6" eb="8">
      <t>テイシ</t>
    </rPh>
    <rPh sb="8" eb="11">
      <t>ケイゾクチュウ</t>
    </rPh>
    <phoneticPr fontId="2"/>
  </si>
  <si>
    <t>（注）市税計には、個人県民税分を含む。</t>
    <rPh sb="3" eb="5">
      <t>シゼイ</t>
    </rPh>
    <rPh sb="5" eb="6">
      <t>ケイ</t>
    </rPh>
    <phoneticPr fontId="2"/>
  </si>
  <si>
    <t>(1)　不納欠損処分としたもの</t>
    <rPh sb="4" eb="6">
      <t>フノウ</t>
    </rPh>
    <rPh sb="6" eb="8">
      <t>ケッソン</t>
    </rPh>
    <rPh sb="8" eb="10">
      <t>ショブン</t>
    </rPh>
    <phoneticPr fontId="2"/>
  </si>
  <si>
    <t>4　市税等滞納整理状況</t>
    <rPh sb="2" eb="4">
      <t>シゼイ</t>
    </rPh>
    <rPh sb="4" eb="5">
      <t>トウ</t>
    </rPh>
    <rPh sb="5" eb="7">
      <t>タイノウ</t>
    </rPh>
    <rPh sb="7" eb="9">
      <t>セイリ</t>
    </rPh>
    <rPh sb="9" eb="11">
      <t>ジョウキョウ</t>
    </rPh>
    <phoneticPr fontId="2"/>
  </si>
  <si>
    <t>（注）市税には、個人県民税分を含む。</t>
    <rPh sb="3" eb="5">
      <t>シゼイ</t>
    </rPh>
    <rPh sb="15" eb="16">
      <t>フク</t>
    </rPh>
    <phoneticPr fontId="2"/>
  </si>
  <si>
    <t>電話加入権等</t>
    <rPh sb="0" eb="2">
      <t>デンワ</t>
    </rPh>
    <rPh sb="2" eb="5">
      <t>カニュウケン</t>
    </rPh>
    <rPh sb="5" eb="6">
      <t>トウ</t>
    </rPh>
    <phoneticPr fontId="2"/>
  </si>
  <si>
    <t>債権</t>
    <rPh sb="0" eb="2">
      <t>サイケン</t>
    </rPh>
    <phoneticPr fontId="2"/>
  </si>
  <si>
    <t>動産</t>
    <rPh sb="0" eb="2">
      <t>ドウサン</t>
    </rPh>
    <phoneticPr fontId="2"/>
  </si>
  <si>
    <t>不動産</t>
    <rPh sb="0" eb="3">
      <t>フドウサン</t>
    </rPh>
    <phoneticPr fontId="2"/>
  </si>
  <si>
    <t>うち公売による充当</t>
    <rPh sb="2" eb="4">
      <t>コウバイ</t>
    </rPh>
    <rPh sb="7" eb="9">
      <t>ジュウトウ</t>
    </rPh>
    <phoneticPr fontId="2"/>
  </si>
  <si>
    <t>本年度末合計</t>
    <rPh sb="0" eb="1">
      <t>ホン</t>
    </rPh>
    <rPh sb="1" eb="4">
      <t>ネンドマツ</t>
    </rPh>
    <rPh sb="4" eb="6">
      <t>ゴウケイ</t>
    </rPh>
    <phoneticPr fontId="2"/>
  </si>
  <si>
    <t>解除等</t>
    <rPh sb="0" eb="2">
      <t>カイジョ</t>
    </rPh>
    <rPh sb="2" eb="3">
      <t>トウ</t>
    </rPh>
    <phoneticPr fontId="2"/>
  </si>
  <si>
    <t>差押</t>
    <rPh sb="0" eb="2">
      <t>サシオサエ</t>
    </rPh>
    <phoneticPr fontId="2"/>
  </si>
  <si>
    <t>前年度末合計</t>
    <rPh sb="0" eb="3">
      <t>ゼンネンド</t>
    </rPh>
    <rPh sb="3" eb="4">
      <t>マツ</t>
    </rPh>
    <rPh sb="4" eb="6">
      <t>ゴウケイ</t>
    </rPh>
    <phoneticPr fontId="2"/>
  </si>
  <si>
    <t>5　財産差押処分の執行状況</t>
    <rPh sb="2" eb="4">
      <t>ザイサン</t>
    </rPh>
    <rPh sb="4" eb="6">
      <t>サシオサエ</t>
    </rPh>
    <rPh sb="6" eb="8">
      <t>ショブン</t>
    </rPh>
    <rPh sb="9" eb="11">
      <t>シッコウ</t>
    </rPh>
    <rPh sb="11" eb="13">
      <t>ジョウキョウ</t>
    </rPh>
    <phoneticPr fontId="2"/>
  </si>
  <si>
    <t>(2)　執行停止としたもの</t>
    <rPh sb="4" eb="6">
      <t>シッコウ</t>
    </rPh>
    <rPh sb="6" eb="8">
      <t>テイシ</t>
    </rPh>
    <phoneticPr fontId="2"/>
  </si>
  <si>
    <t>7　税外収入金の収納状況(令和２年度)</t>
    <rPh sb="2" eb="3">
      <t>ゼイ</t>
    </rPh>
    <rPh sb="3" eb="4">
      <t>ガイ</t>
    </rPh>
    <rPh sb="4" eb="6">
      <t>シュウニュウ</t>
    </rPh>
    <rPh sb="6" eb="7">
      <t>キン</t>
    </rPh>
    <rPh sb="8" eb="10">
      <t>シュウノウ</t>
    </rPh>
    <rPh sb="10" eb="12">
      <t>ジョウキョウ</t>
    </rPh>
    <rPh sb="13" eb="14">
      <t>レイ</t>
    </rPh>
    <rPh sb="14" eb="15">
      <t>カズ</t>
    </rPh>
    <rPh sb="16" eb="18">
      <t>ネンドヘイネンド</t>
    </rPh>
    <phoneticPr fontId="2"/>
  </si>
  <si>
    <t>8　県民税徴収取扱費交付金(令和２年度)</t>
    <rPh sb="2" eb="5">
      <t>ケンミンゼイ</t>
    </rPh>
    <rPh sb="5" eb="7">
      <t>チョウシュウ</t>
    </rPh>
    <rPh sb="7" eb="9">
      <t>トリアツカイ</t>
    </rPh>
    <rPh sb="9" eb="10">
      <t>ヒ</t>
    </rPh>
    <rPh sb="10" eb="13">
      <t>コウフキン</t>
    </rPh>
    <rPh sb="14" eb="15">
      <t>レイ</t>
    </rPh>
    <rPh sb="15" eb="16">
      <t>カズ</t>
    </rPh>
    <rPh sb="17" eb="19">
      <t>ネンドヘイネンド</t>
    </rPh>
    <phoneticPr fontId="2"/>
  </si>
  <si>
    <t>環境性能割</t>
    <rPh sb="0" eb="2">
      <t>カンキョウ</t>
    </rPh>
    <rPh sb="2" eb="4">
      <t>セイノウ</t>
    </rPh>
    <rPh sb="4" eb="5">
      <t>ワ</t>
    </rPh>
    <phoneticPr fontId="2"/>
  </si>
  <si>
    <t>種別割</t>
    <rPh sb="0" eb="2">
      <t>シュベツ</t>
    </rPh>
    <rPh sb="2" eb="3">
      <t>ワ</t>
    </rPh>
    <phoneticPr fontId="2"/>
  </si>
  <si>
    <t>令和２年度</t>
    <rPh sb="0" eb="2">
      <t>レイワ</t>
    </rPh>
    <rPh sb="3" eb="5">
      <t>ネンド</t>
    </rPh>
    <rPh sb="4" eb="5">
      <t>ド</t>
    </rPh>
    <phoneticPr fontId="2"/>
  </si>
  <si>
    <t>令和２年度</t>
    <rPh sb="0" eb="2">
      <t>レイワ</t>
    </rPh>
    <rPh sb="3" eb="5">
      <t>ネンド</t>
    </rPh>
    <phoneticPr fontId="2"/>
  </si>
  <si>
    <t>平成30年度</t>
    <phoneticPr fontId="2"/>
  </si>
  <si>
    <t>令和元年度</t>
    <phoneticPr fontId="2"/>
  </si>
  <si>
    <t>チェック</t>
    <phoneticPr fontId="2"/>
  </si>
  <si>
    <t>　動産</t>
    <rPh sb="1" eb="3">
      <t>ドウサン</t>
    </rPh>
    <phoneticPr fontId="2"/>
  </si>
  <si>
    <t>　債権</t>
    <rPh sb="1" eb="3">
      <t>サイケン</t>
    </rPh>
    <phoneticPr fontId="2"/>
  </si>
  <si>
    <t>　不動産</t>
    <rPh sb="1" eb="4">
      <t>フドウサン</t>
    </rPh>
    <phoneticPr fontId="2"/>
  </si>
  <si>
    <t>その他</t>
    <rPh sb="2" eb="3">
      <t>タ</t>
    </rPh>
    <phoneticPr fontId="2"/>
  </si>
  <si>
    <t>国保税</t>
    <rPh sb="0" eb="2">
      <t>コクホ</t>
    </rPh>
    <rPh sb="2" eb="3">
      <t>ゼイ</t>
    </rPh>
    <phoneticPr fontId="2"/>
  </si>
  <si>
    <t>法人住民税</t>
    <rPh sb="0" eb="2">
      <t>ホウジン</t>
    </rPh>
    <rPh sb="2" eb="5">
      <t>ジュウミンゼイ</t>
    </rPh>
    <phoneticPr fontId="2"/>
  </si>
  <si>
    <t>住民税・特徴</t>
    <rPh sb="0" eb="2">
      <t>ジュウミン</t>
    </rPh>
    <rPh sb="2" eb="3">
      <t>ゼイ</t>
    </rPh>
    <rPh sb="4" eb="5">
      <t>トク</t>
    </rPh>
    <rPh sb="5" eb="6">
      <t>チョウ</t>
    </rPh>
    <phoneticPr fontId="2"/>
  </si>
  <si>
    <t>住民税・普徴</t>
    <rPh sb="0" eb="2">
      <t>ジュウミン</t>
    </rPh>
    <rPh sb="2" eb="3">
      <t>ゼイ</t>
    </rPh>
    <rPh sb="4" eb="5">
      <t>フ</t>
    </rPh>
    <rPh sb="5" eb="6">
      <t>チョウ</t>
    </rPh>
    <phoneticPr fontId="2"/>
  </si>
  <si>
    <t>税（料）額</t>
    <rPh sb="0" eb="1">
      <t>ゼイ</t>
    </rPh>
    <rPh sb="2" eb="3">
      <t>リョウ</t>
    </rPh>
    <rPh sb="4" eb="5">
      <t>ガク</t>
    </rPh>
    <phoneticPr fontId="2"/>
  </si>
  <si>
    <t>【参加差押】</t>
    <rPh sb="1" eb="3">
      <t>サンカ</t>
    </rPh>
    <rPh sb="3" eb="5">
      <t>サシオサエ</t>
    </rPh>
    <phoneticPr fontId="2"/>
  </si>
  <si>
    <t>【差押】</t>
    <rPh sb="1" eb="3">
      <t>サシオサエ</t>
    </rPh>
    <phoneticPr fontId="2"/>
  </si>
  <si>
    <t>-</t>
    <phoneticPr fontId="2"/>
  </si>
  <si>
    <r>
      <t xml:space="preserve">軽自動車税
</t>
    </r>
    <r>
      <rPr>
        <sz val="8"/>
        <rFont val="ＭＳ 明朝"/>
        <family val="1"/>
        <charset val="128"/>
      </rPr>
      <t>（種別割）</t>
    </r>
    <rPh sb="0" eb="4">
      <t>ケイジドウシャ</t>
    </rPh>
    <rPh sb="4" eb="5">
      <t>ゼイ</t>
    </rPh>
    <rPh sb="7" eb="9">
      <t>シュベツ</t>
    </rPh>
    <rPh sb="9" eb="10">
      <t>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</si>
</sst>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&quot;平成&quot;#&quot;年度&quot;"/>
    <numFmt numFmtId="177" formatCode="#,##0.0_ ;[Red]\-#,##0.0\ "/>
    <numFmt numFmtId="178" formatCode="0.0_ "/>
    <numFmt numFmtId="179" formatCode="#,##0;&quot;△ &quot;#,##0"/>
  </numFmts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8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20"/>
      <color theme="1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明朝"/>
      <family val="1"/>
      <charset val="128"/>
    </font>
    <font>
      <b/>
      <sz val="9"/>
      <name val="ＭＳ 明朝"/>
      <family val="1"/>
      <charset val="128"/>
    </font>
    <font>
      <sz val="9"/>
      <color rgb="FFFF0000"/>
      <name val="ＭＳ 明朝"/>
      <family val="1"/>
      <charset val="128"/>
    </font>
    <font>
      <b/>
      <sz val="9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8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6" fillId="0" borderId="8" xfId="0" applyFont="1" applyBorder="1">
      <alignment vertical="center"/>
    </xf>
    <xf numFmtId="0" fontId="9" fillId="0" borderId="8" xfId="0" applyFont="1" applyBorder="1" applyAlignment="1">
      <alignment horizontal="right" vertical="center"/>
    </xf>
    <xf numFmtId="179" fontId="7" fillId="0" borderId="10" xfId="1" applyNumberFormat="1" applyFont="1" applyBorder="1" applyProtection="1">
      <alignment vertical="center"/>
      <protection locked="0"/>
    </xf>
    <xf numFmtId="179" fontId="7" fillId="0" borderId="1" xfId="1" applyNumberFormat="1" applyFont="1" applyBorder="1" applyProtection="1">
      <alignment vertical="center"/>
      <protection locked="0"/>
    </xf>
    <xf numFmtId="179" fontId="7" fillId="0" borderId="1" xfId="1" applyNumberFormat="1" applyFont="1" applyBorder="1">
      <alignment vertical="center"/>
    </xf>
    <xf numFmtId="0" fontId="6" fillId="0" borderId="0" xfId="0" applyFont="1">
      <alignment vertical="center"/>
    </xf>
    <xf numFmtId="0" fontId="6" fillId="0" borderId="1" xfId="0" applyFont="1" applyBorder="1">
      <alignment vertical="center"/>
    </xf>
    <xf numFmtId="179" fontId="6" fillId="0" borderId="10" xfId="1" applyNumberFormat="1" applyFont="1" applyBorder="1" applyAlignment="1" applyProtection="1">
      <alignment horizontal="right" vertical="center"/>
      <protection locked="0"/>
    </xf>
    <xf numFmtId="177" fontId="6" fillId="0" borderId="10" xfId="1" applyNumberFormat="1" applyFont="1" applyBorder="1" applyAlignment="1" applyProtection="1">
      <alignment horizontal="right" vertical="center"/>
      <protection locked="0"/>
    </xf>
    <xf numFmtId="179" fontId="6" fillId="0" borderId="1" xfId="1" applyNumberFormat="1" applyFont="1" applyBorder="1" applyAlignment="1" applyProtection="1">
      <alignment horizontal="right" vertical="center"/>
      <protection locked="0"/>
    </xf>
    <xf numFmtId="177" fontId="6" fillId="0" borderId="1" xfId="1" applyNumberFormat="1" applyFont="1" applyBorder="1" applyAlignment="1" applyProtection="1">
      <alignment horizontal="right" vertical="center"/>
      <protection locked="0"/>
    </xf>
    <xf numFmtId="179" fontId="6" fillId="0" borderId="1" xfId="1" applyNumberFormat="1" applyFont="1" applyBorder="1" applyAlignment="1" applyProtection="1">
      <alignment horizontal="right" vertical="center"/>
    </xf>
    <xf numFmtId="38" fontId="6" fillId="0" borderId="1" xfId="1" applyFont="1" applyBorder="1">
      <alignment vertical="center"/>
    </xf>
    <xf numFmtId="38" fontId="6" fillId="0" borderId="1" xfId="1" applyFont="1" applyBorder="1" applyProtection="1">
      <alignment vertical="center"/>
      <protection locked="0"/>
    </xf>
    <xf numFmtId="176" fontId="6" fillId="0" borderId="1" xfId="0" applyNumberFormat="1" applyFont="1" applyBorder="1" applyAlignment="1" applyProtection="1">
      <alignment horizontal="center" vertical="center"/>
    </xf>
    <xf numFmtId="178" fontId="6" fillId="0" borderId="1" xfId="0" applyNumberFormat="1" applyFont="1" applyBorder="1" applyProtection="1">
      <alignment vertical="center"/>
    </xf>
    <xf numFmtId="176" fontId="6" fillId="0" borderId="10" xfId="0" applyNumberFormat="1" applyFont="1" applyBorder="1" applyAlignment="1">
      <alignment horizontal="distributed" vertical="center"/>
    </xf>
    <xf numFmtId="178" fontId="6" fillId="0" borderId="1" xfId="0" applyNumberFormat="1" applyFont="1" applyBorder="1" applyProtection="1">
      <alignment vertical="center"/>
      <protection locked="0"/>
    </xf>
    <xf numFmtId="176" fontId="6" fillId="0" borderId="1" xfId="0" applyNumberFormat="1" applyFont="1" applyBorder="1" applyAlignment="1" applyProtection="1">
      <alignment horizontal="distributed" vertical="center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distributed" vertical="center"/>
    </xf>
    <xf numFmtId="0" fontId="6" fillId="0" borderId="1" xfId="0" applyFont="1" applyBorder="1" applyAlignment="1">
      <alignment horizontal="distributed" vertical="center"/>
    </xf>
    <xf numFmtId="0" fontId="6" fillId="0" borderId="1" xfId="0" applyFont="1" applyBorder="1" applyAlignment="1">
      <alignment horizontal="distributed" vertical="center" indent="1"/>
    </xf>
    <xf numFmtId="176" fontId="6" fillId="0" borderId="1" xfId="0" applyNumberFormat="1" applyFont="1" applyBorder="1" applyAlignment="1">
      <alignment horizontal="distributed" vertical="center"/>
    </xf>
    <xf numFmtId="0" fontId="7" fillId="0" borderId="8" xfId="0" applyFont="1" applyBorder="1" applyAlignment="1">
      <alignment horizontal="right" vertical="center"/>
    </xf>
    <xf numFmtId="0" fontId="6" fillId="0" borderId="10" xfId="0" applyFont="1" applyBorder="1" applyAlignment="1">
      <alignment horizontal="distributed" vertical="center" indent="1"/>
    </xf>
    <xf numFmtId="38" fontId="6" fillId="0" borderId="10" xfId="1" applyFont="1" applyBorder="1" applyProtection="1">
      <alignment vertical="center"/>
      <protection locked="0"/>
    </xf>
    <xf numFmtId="178" fontId="6" fillId="0" borderId="10" xfId="0" applyNumberFormat="1" applyFont="1" applyBorder="1" applyProtection="1">
      <alignment vertical="center"/>
      <protection locked="0"/>
    </xf>
    <xf numFmtId="0" fontId="6" fillId="0" borderId="1" xfId="0" applyFont="1" applyBorder="1" applyAlignment="1">
      <alignment horizontal="distributed"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horizontal="distributed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distributed" vertical="center" indent="1"/>
    </xf>
    <xf numFmtId="177" fontId="6" fillId="0" borderId="10" xfId="1" applyNumberFormat="1" applyFont="1" applyBorder="1" applyAlignment="1">
      <alignment horizontal="right" vertical="center"/>
    </xf>
    <xf numFmtId="0" fontId="12" fillId="0" borderId="11" xfId="0" applyFont="1" applyBorder="1">
      <alignment vertical="center"/>
    </xf>
    <xf numFmtId="177" fontId="4" fillId="0" borderId="10" xfId="1" applyNumberFormat="1" applyFont="1" applyBorder="1" applyAlignment="1" applyProtection="1">
      <alignment horizontal="right" vertical="center"/>
      <protection locked="0"/>
    </xf>
    <xf numFmtId="177" fontId="4" fillId="0" borderId="10" xfId="1" applyNumberFormat="1" applyFont="1" applyBorder="1" applyAlignment="1" applyProtection="1">
      <alignment horizontal="right" vertical="center"/>
    </xf>
    <xf numFmtId="38" fontId="4" fillId="0" borderId="1" xfId="1" applyFont="1" applyBorder="1" applyProtection="1">
      <alignment vertical="center"/>
      <protection locked="0"/>
    </xf>
    <xf numFmtId="177" fontId="6" fillId="0" borderId="10" xfId="1" applyNumberFormat="1" applyFont="1" applyBorder="1" applyAlignment="1">
      <alignment horizontal="center" vertical="center"/>
    </xf>
    <xf numFmtId="177" fontId="4" fillId="0" borderId="10" xfId="1" applyNumberFormat="1" applyFont="1" applyBorder="1" applyAlignment="1" applyProtection="1">
      <alignment horizontal="center" vertical="center"/>
      <protection locked="0"/>
    </xf>
    <xf numFmtId="177" fontId="4" fillId="0" borderId="10" xfId="1" applyNumberFormat="1" applyFont="1" applyBorder="1" applyAlignment="1" applyProtection="1">
      <alignment horizontal="center" vertical="center"/>
    </xf>
    <xf numFmtId="0" fontId="6" fillId="0" borderId="6" xfId="0" applyFont="1" applyBorder="1">
      <alignment vertical="center"/>
    </xf>
    <xf numFmtId="177" fontId="4" fillId="0" borderId="15" xfId="1" applyNumberFormat="1" applyFont="1" applyBorder="1" applyAlignment="1" applyProtection="1">
      <alignment horizontal="right" vertical="center"/>
      <protection locked="0"/>
    </xf>
    <xf numFmtId="177" fontId="4" fillId="0" borderId="15" xfId="1" applyNumberFormat="1" applyFont="1" applyBorder="1" applyAlignment="1" applyProtection="1">
      <alignment horizontal="right" vertical="center"/>
    </xf>
    <xf numFmtId="38" fontId="4" fillId="0" borderId="15" xfId="1" applyFont="1" applyBorder="1" applyProtection="1">
      <alignment vertical="center"/>
      <protection locked="0"/>
    </xf>
    <xf numFmtId="0" fontId="6" fillId="0" borderId="18" xfId="0" applyFont="1" applyBorder="1">
      <alignment vertical="center"/>
    </xf>
    <xf numFmtId="177" fontId="6" fillId="0" borderId="15" xfId="1" applyNumberFormat="1" applyFont="1" applyBorder="1" applyAlignment="1">
      <alignment horizontal="right" vertical="center"/>
    </xf>
    <xf numFmtId="38" fontId="6" fillId="0" borderId="15" xfId="1" applyFont="1" applyBorder="1" applyProtection="1">
      <alignment vertical="center"/>
      <protection locked="0"/>
    </xf>
    <xf numFmtId="177" fontId="6" fillId="0" borderId="19" xfId="1" applyNumberFormat="1" applyFont="1" applyBorder="1" applyAlignment="1">
      <alignment horizontal="right" vertical="center"/>
    </xf>
    <xf numFmtId="38" fontId="6" fillId="0" borderId="19" xfId="1" applyFont="1" applyBorder="1" applyProtection="1">
      <alignment vertical="center"/>
      <protection locked="0"/>
    </xf>
    <xf numFmtId="0" fontId="6" fillId="0" borderId="22" xfId="0" applyFont="1" applyBorder="1">
      <alignment vertical="center"/>
    </xf>
    <xf numFmtId="177" fontId="4" fillId="0" borderId="9" xfId="1" applyNumberFormat="1" applyFont="1" applyBorder="1" applyAlignment="1" applyProtection="1">
      <alignment horizontal="right" vertical="center"/>
      <protection locked="0"/>
    </xf>
    <xf numFmtId="177" fontId="4" fillId="0" borderId="9" xfId="1" applyNumberFormat="1" applyFont="1" applyBorder="1" applyAlignment="1" applyProtection="1">
      <alignment horizontal="right" vertical="center"/>
    </xf>
    <xf numFmtId="38" fontId="4" fillId="0" borderId="8" xfId="1" applyFont="1" applyBorder="1" applyProtection="1">
      <alignment vertical="center"/>
      <protection locked="0"/>
    </xf>
    <xf numFmtId="0" fontId="6" fillId="0" borderId="2" xfId="0" applyFont="1" applyBorder="1">
      <alignment vertical="center"/>
    </xf>
    <xf numFmtId="177" fontId="6" fillId="0" borderId="9" xfId="1" applyNumberFormat="1" applyFont="1" applyBorder="1" applyAlignment="1">
      <alignment horizontal="right" vertical="center"/>
    </xf>
    <xf numFmtId="38" fontId="6" fillId="0" borderId="8" xfId="1" applyFont="1" applyBorder="1" applyProtection="1">
      <alignment vertical="center"/>
      <protection locked="0"/>
    </xf>
    <xf numFmtId="38" fontId="4" fillId="0" borderId="1" xfId="1" applyFont="1" applyBorder="1" applyProtection="1">
      <alignment vertical="center"/>
    </xf>
    <xf numFmtId="38" fontId="4" fillId="0" borderId="10" xfId="1" applyFont="1" applyBorder="1" applyProtection="1">
      <alignment vertical="center"/>
      <protection locked="0"/>
    </xf>
    <xf numFmtId="177" fontId="4" fillId="0" borderId="19" xfId="1" applyNumberFormat="1" applyFont="1" applyBorder="1" applyAlignment="1" applyProtection="1">
      <alignment horizontal="right" vertical="center"/>
      <protection locked="0"/>
    </xf>
    <xf numFmtId="177" fontId="4" fillId="0" borderId="19" xfId="1" applyNumberFormat="1" applyFont="1" applyBorder="1" applyAlignment="1" applyProtection="1">
      <alignment horizontal="right" vertical="center"/>
    </xf>
    <xf numFmtId="38" fontId="4" fillId="0" borderId="19" xfId="1" applyFont="1" applyBorder="1" applyProtection="1">
      <alignment vertical="center"/>
      <protection locked="0"/>
    </xf>
    <xf numFmtId="0" fontId="4" fillId="0" borderId="16" xfId="0" applyFont="1" applyBorder="1">
      <alignment vertical="center"/>
    </xf>
    <xf numFmtId="0" fontId="6" fillId="0" borderId="16" xfId="0" applyFont="1" applyBorder="1">
      <alignment vertical="center"/>
    </xf>
    <xf numFmtId="0" fontId="4" fillId="0" borderId="3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9" xfId="0" applyFont="1" applyBorder="1">
      <alignment vertical="center"/>
    </xf>
    <xf numFmtId="177" fontId="4" fillId="0" borderId="25" xfId="1" applyNumberFormat="1" applyFont="1" applyBorder="1" applyAlignment="1" applyProtection="1">
      <alignment horizontal="right" vertical="center"/>
      <protection locked="0"/>
    </xf>
    <xf numFmtId="177" fontId="4" fillId="0" borderId="25" xfId="1" applyNumberFormat="1" applyFont="1" applyBorder="1" applyAlignment="1" applyProtection="1">
      <alignment horizontal="right" vertical="center"/>
    </xf>
    <xf numFmtId="177" fontId="6" fillId="0" borderId="25" xfId="1" applyNumberFormat="1" applyFont="1" applyBorder="1" applyAlignment="1">
      <alignment horizontal="right" vertical="center"/>
    </xf>
    <xf numFmtId="177" fontId="4" fillId="0" borderId="26" xfId="1" applyNumberFormat="1" applyFont="1" applyBorder="1" applyAlignment="1" applyProtection="1">
      <alignment horizontal="right" vertical="center"/>
      <protection locked="0"/>
    </xf>
    <xf numFmtId="177" fontId="4" fillId="0" borderId="26" xfId="1" applyNumberFormat="1" applyFont="1" applyBorder="1" applyAlignment="1" applyProtection="1">
      <alignment horizontal="right" vertical="center"/>
    </xf>
    <xf numFmtId="38" fontId="4" fillId="0" borderId="26" xfId="1" applyFont="1" applyBorder="1" applyProtection="1">
      <alignment vertical="center"/>
    </xf>
    <xf numFmtId="0" fontId="12" fillId="0" borderId="29" xfId="0" applyFont="1" applyBorder="1">
      <alignment vertical="center"/>
    </xf>
    <xf numFmtId="177" fontId="6" fillId="0" borderId="26" xfId="1" applyNumberFormat="1" applyFont="1" applyBorder="1" applyAlignment="1">
      <alignment horizontal="right" vertical="center"/>
    </xf>
    <xf numFmtId="38" fontId="6" fillId="0" borderId="26" xfId="1" applyFont="1" applyBorder="1">
      <alignment vertical="center"/>
    </xf>
    <xf numFmtId="38" fontId="4" fillId="0" borderId="8" xfId="1" applyFont="1" applyBorder="1" applyProtection="1">
      <alignment vertical="center"/>
    </xf>
    <xf numFmtId="0" fontId="13" fillId="0" borderId="3" xfId="0" applyFont="1" applyBorder="1">
      <alignment vertical="center"/>
    </xf>
    <xf numFmtId="0" fontId="12" fillId="0" borderId="3" xfId="0" applyFont="1" applyBorder="1">
      <alignment vertical="center"/>
    </xf>
    <xf numFmtId="0" fontId="12" fillId="0" borderId="30" xfId="0" applyFont="1" applyBorder="1">
      <alignment vertical="center"/>
    </xf>
    <xf numFmtId="38" fontId="6" fillId="0" borderId="8" xfId="1" applyFont="1" applyBorder="1">
      <alignment vertical="center"/>
    </xf>
    <xf numFmtId="0" fontId="13" fillId="0" borderId="12" xfId="0" applyFont="1" applyBorder="1">
      <alignment vertical="center"/>
    </xf>
    <xf numFmtId="0" fontId="12" fillId="0" borderId="12" xfId="0" applyFont="1" applyBorder="1">
      <alignment vertical="center"/>
    </xf>
    <xf numFmtId="0" fontId="12" fillId="0" borderId="13" xfId="0" applyFont="1" applyBorder="1">
      <alignment vertical="center"/>
    </xf>
    <xf numFmtId="0" fontId="6" fillId="0" borderId="11" xfId="0" applyFont="1" applyBorder="1">
      <alignment vertical="center"/>
    </xf>
    <xf numFmtId="38" fontId="4" fillId="0" borderId="10" xfId="1" applyFont="1" applyBorder="1" applyProtection="1">
      <alignment vertical="center"/>
    </xf>
    <xf numFmtId="38" fontId="6" fillId="0" borderId="10" xfId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3" xfId="0" applyFont="1" applyBorder="1">
      <alignment vertical="center"/>
    </xf>
    <xf numFmtId="0" fontId="7" fillId="0" borderId="3" xfId="0" applyFont="1" applyBorder="1" applyAlignment="1">
      <alignment horizontal="right" vertical="center"/>
    </xf>
    <xf numFmtId="0" fontId="12" fillId="0" borderId="2" xfId="0" applyFont="1" applyBorder="1">
      <alignment vertical="center"/>
    </xf>
    <xf numFmtId="0" fontId="13" fillId="0" borderId="1" xfId="0" applyFont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2" fillId="0" borderId="1" xfId="0" applyFont="1" applyBorder="1" applyAlignment="1">
      <alignment horizontal="distributed" vertical="center"/>
    </xf>
    <xf numFmtId="0" fontId="12" fillId="0" borderId="1" xfId="0" applyFont="1" applyBorder="1" applyAlignment="1">
      <alignment horizontal="distributed" vertical="center" indent="1"/>
    </xf>
    <xf numFmtId="0" fontId="12" fillId="0" borderId="0" xfId="0" applyFont="1">
      <alignment vertical="center"/>
    </xf>
    <xf numFmtId="0" fontId="3" fillId="0" borderId="14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6" fillId="0" borderId="30" xfId="0" applyFont="1" applyBorder="1">
      <alignment vertical="center"/>
    </xf>
    <xf numFmtId="179" fontId="6" fillId="0" borderId="26" xfId="0" applyNumberFormat="1" applyFont="1" applyBorder="1">
      <alignment vertical="center"/>
    </xf>
    <xf numFmtId="179" fontId="6" fillId="0" borderId="1" xfId="0" applyNumberFormat="1" applyFont="1" applyBorder="1" applyProtection="1">
      <alignment vertical="center"/>
      <protection locked="0"/>
    </xf>
    <xf numFmtId="179" fontId="6" fillId="0" borderId="1" xfId="0" applyNumberFormat="1" applyFont="1" applyBorder="1">
      <alignment vertical="center"/>
    </xf>
    <xf numFmtId="179" fontId="6" fillId="0" borderId="10" xfId="0" applyNumberFormat="1" applyFont="1" applyBorder="1" applyProtection="1">
      <alignment vertical="center"/>
      <protection locked="0"/>
    </xf>
    <xf numFmtId="179" fontId="7" fillId="0" borderId="36" xfId="1" applyNumberFormat="1" applyFont="1" applyBorder="1">
      <alignment vertical="center"/>
    </xf>
    <xf numFmtId="179" fontId="7" fillId="0" borderId="11" xfId="1" applyNumberFormat="1" applyFont="1" applyBorder="1">
      <alignment vertical="center"/>
    </xf>
    <xf numFmtId="179" fontId="7" fillId="0" borderId="10" xfId="1" applyNumberFormat="1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distributed" vertical="center"/>
    </xf>
    <xf numFmtId="179" fontId="7" fillId="0" borderId="36" xfId="1" applyNumberFormat="1" applyFont="1" applyBorder="1" applyProtection="1">
      <alignment vertical="center"/>
      <protection locked="0"/>
    </xf>
    <xf numFmtId="179" fontId="7" fillId="0" borderId="11" xfId="1" applyNumberFormat="1" applyFont="1" applyBorder="1" applyProtection="1">
      <alignment vertical="center"/>
      <protection locked="0"/>
    </xf>
    <xf numFmtId="179" fontId="7" fillId="0" borderId="10" xfId="1" applyNumberFormat="1" applyFont="1" applyBorder="1" applyProtection="1">
      <alignment vertical="center"/>
    </xf>
    <xf numFmtId="179" fontId="7" fillId="0" borderId="37" xfId="1" applyNumberFormat="1" applyFont="1" applyBorder="1" applyProtection="1">
      <alignment vertical="center"/>
      <protection locked="0"/>
    </xf>
    <xf numFmtId="179" fontId="7" fillId="0" borderId="6" xfId="1" applyNumberFormat="1" applyFont="1" applyBorder="1" applyProtection="1">
      <alignment vertical="center"/>
      <protection locked="0"/>
    </xf>
    <xf numFmtId="179" fontId="7" fillId="0" borderId="0" xfId="0" applyNumberFormat="1" applyFont="1" applyProtection="1">
      <alignment vertical="center"/>
      <protection locked="0"/>
    </xf>
    <xf numFmtId="0" fontId="9" fillId="0" borderId="38" xfId="0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0" fontId="7" fillId="0" borderId="1" xfId="0" applyFont="1" applyBorder="1" applyAlignment="1">
      <alignment horizontal="distributed" vertical="center" indent="1"/>
    </xf>
    <xf numFmtId="0" fontId="7" fillId="0" borderId="36" xfId="0" applyFont="1" applyBorder="1" applyAlignment="1">
      <alignment horizontal="distributed" vertical="center"/>
    </xf>
    <xf numFmtId="0" fontId="7" fillId="0" borderId="11" xfId="0" applyFont="1" applyBorder="1" applyAlignment="1">
      <alignment horizontal="distributed" vertical="center" indent="1"/>
    </xf>
    <xf numFmtId="0" fontId="6" fillId="0" borderId="3" xfId="0" applyFont="1" applyBorder="1" applyAlignment="1">
      <alignment vertical="center"/>
    </xf>
    <xf numFmtId="0" fontId="6" fillId="0" borderId="30" xfId="0" applyFont="1" applyBorder="1" applyAlignment="1">
      <alignment vertical="center"/>
    </xf>
    <xf numFmtId="0" fontId="7" fillId="0" borderId="8" xfId="0" applyFont="1" applyBorder="1" applyAlignment="1">
      <alignment horizontal="right" vertical="center"/>
    </xf>
    <xf numFmtId="0" fontId="12" fillId="0" borderId="6" xfId="0" applyFont="1" applyBorder="1">
      <alignment vertical="center"/>
    </xf>
    <xf numFmtId="38" fontId="6" fillId="0" borderId="9" xfId="1" applyFont="1" applyBorder="1" applyProtection="1">
      <alignment vertical="center"/>
      <protection locked="0"/>
    </xf>
    <xf numFmtId="177" fontId="6" fillId="0" borderId="1" xfId="1" applyNumberFormat="1" applyFont="1" applyBorder="1" applyAlignment="1">
      <alignment horizontal="right" vertical="center"/>
    </xf>
    <xf numFmtId="0" fontId="6" fillId="0" borderId="4" xfId="0" applyFont="1" applyBorder="1">
      <alignment vertical="center"/>
    </xf>
    <xf numFmtId="0" fontId="6" fillId="0" borderId="10" xfId="0" applyFont="1" applyBorder="1">
      <alignment vertical="center"/>
    </xf>
    <xf numFmtId="0" fontId="12" fillId="0" borderId="9" xfId="0" applyFont="1" applyBorder="1">
      <alignment vertical="center"/>
    </xf>
    <xf numFmtId="0" fontId="6" fillId="0" borderId="1" xfId="0" applyFont="1" applyBorder="1" applyAlignment="1">
      <alignment horizontal="distributed" vertical="center"/>
    </xf>
    <xf numFmtId="0" fontId="7" fillId="0" borderId="8" xfId="0" applyFont="1" applyBorder="1" applyAlignment="1">
      <alignment horizontal="right" vertical="center"/>
    </xf>
    <xf numFmtId="0" fontId="6" fillId="0" borderId="1" xfId="0" applyFont="1" applyBorder="1" applyAlignment="1">
      <alignment horizontal="distributed" vertical="center" wrapText="1" indent="1"/>
    </xf>
    <xf numFmtId="0" fontId="6" fillId="0" borderId="1" xfId="0" applyFont="1" applyBorder="1" applyAlignment="1">
      <alignment horizontal="distributed" vertical="center"/>
    </xf>
    <xf numFmtId="0" fontId="6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6" fillId="0" borderId="1" xfId="0" applyFont="1" applyBorder="1" applyAlignment="1">
      <alignment horizontal="distributed" vertical="center" indent="1"/>
    </xf>
    <xf numFmtId="0" fontId="6" fillId="0" borderId="10" xfId="0" applyFont="1" applyBorder="1" applyAlignment="1">
      <alignment horizontal="distributed" vertical="center"/>
    </xf>
    <xf numFmtId="0" fontId="10" fillId="0" borderId="0" xfId="0" applyFont="1" applyBorder="1" applyAlignment="1">
      <alignment vertical="center"/>
    </xf>
    <xf numFmtId="179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179" fontId="7" fillId="0" borderId="0" xfId="0" applyNumberFormat="1" applyFont="1" applyFill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38" fontId="6" fillId="0" borderId="10" xfId="1" applyFont="1" applyBorder="1" applyAlignment="1" applyProtection="1">
      <alignment horizontal="center" vertical="center"/>
      <protection locked="0"/>
    </xf>
    <xf numFmtId="179" fontId="18" fillId="0" borderId="0" xfId="0" applyNumberFormat="1" applyFont="1" applyAlignment="1">
      <alignment horizontal="right" vertical="center"/>
    </xf>
    <xf numFmtId="179" fontId="19" fillId="0" borderId="0" xfId="0" applyNumberFormat="1" applyFont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1" xfId="0" applyFont="1" applyBorder="1" applyAlignment="1">
      <alignment horizontal="distributed" vertical="center" indent="1"/>
    </xf>
    <xf numFmtId="0" fontId="6" fillId="0" borderId="1" xfId="0" applyFont="1" applyBorder="1" applyAlignment="1">
      <alignment horizontal="distributed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distributed" vertical="center"/>
    </xf>
    <xf numFmtId="0" fontId="13" fillId="0" borderId="12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27" xfId="0" applyFont="1" applyBorder="1" applyAlignment="1">
      <alignment horizontal="left" vertical="center"/>
    </xf>
    <xf numFmtId="0" fontId="13" fillId="0" borderId="3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4" fillId="0" borderId="20" xfId="0" applyFont="1" applyBorder="1" applyAlignment="1">
      <alignment horizontal="left" vertical="center"/>
    </xf>
    <xf numFmtId="0" fontId="7" fillId="0" borderId="1" xfId="0" applyFont="1" applyBorder="1" applyAlignment="1">
      <alignment horizontal="distributed" vertical="center" wrapText="1"/>
    </xf>
    <xf numFmtId="0" fontId="12" fillId="0" borderId="1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12" fillId="0" borderId="30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6" fillId="0" borderId="40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12" fillId="0" borderId="2" xfId="0" applyFont="1" applyBorder="1" applyAlignment="1">
      <alignment horizontal="right" vertical="center"/>
    </xf>
    <xf numFmtId="0" fontId="12" fillId="0" borderId="30" xfId="0" applyFont="1" applyBorder="1" applyAlignment="1">
      <alignment horizontal="right" vertical="center"/>
    </xf>
    <xf numFmtId="0" fontId="12" fillId="0" borderId="3" xfId="0" applyFont="1" applyBorder="1" applyAlignment="1">
      <alignment horizontal="right" vertical="center"/>
    </xf>
    <xf numFmtId="0" fontId="12" fillId="0" borderId="11" xfId="0" applyFont="1" applyBorder="1" applyAlignment="1">
      <alignment horizontal="distributed" vertical="center" indent="7"/>
    </xf>
    <xf numFmtId="0" fontId="12" fillId="0" borderId="13" xfId="0" applyFont="1" applyBorder="1" applyAlignment="1">
      <alignment horizontal="distributed" vertical="center" indent="7"/>
    </xf>
    <xf numFmtId="0" fontId="12" fillId="0" borderId="12" xfId="0" applyFont="1" applyBorder="1" applyAlignment="1">
      <alignment horizontal="distributed" vertical="center" indent="7"/>
    </xf>
    <xf numFmtId="0" fontId="12" fillId="0" borderId="4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12" fillId="0" borderId="11" xfId="0" applyFont="1" applyBorder="1" applyAlignment="1">
      <alignment horizontal="distributed" vertical="center" indent="2"/>
    </xf>
    <xf numFmtId="0" fontId="12" fillId="0" borderId="12" xfId="0" applyFont="1" applyBorder="1" applyAlignment="1">
      <alignment horizontal="distributed" vertical="center" indent="2"/>
    </xf>
    <xf numFmtId="0" fontId="12" fillId="0" borderId="13" xfId="0" applyFont="1" applyBorder="1" applyAlignment="1">
      <alignment horizontal="distributed" vertical="center" indent="2"/>
    </xf>
    <xf numFmtId="0" fontId="12" fillId="0" borderId="6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0" fontId="12" fillId="0" borderId="27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2" fillId="0" borderId="11" xfId="0" applyNumberFormat="1" applyFont="1" applyBorder="1" applyAlignment="1" applyProtection="1">
      <alignment horizontal="distributed" vertical="center" indent="7"/>
      <protection locked="0"/>
    </xf>
    <xf numFmtId="0" fontId="12" fillId="0" borderId="13" xfId="0" applyNumberFormat="1" applyFont="1" applyBorder="1" applyAlignment="1" applyProtection="1">
      <alignment horizontal="distributed" vertical="center" indent="7"/>
      <protection locked="0"/>
    </xf>
    <xf numFmtId="0" fontId="12" fillId="0" borderId="12" xfId="0" applyNumberFormat="1" applyFont="1" applyBorder="1" applyAlignment="1" applyProtection="1">
      <alignment horizontal="distributed" vertical="center" indent="7"/>
      <protection locked="0"/>
    </xf>
    <xf numFmtId="176" fontId="12" fillId="0" borderId="11" xfId="0" applyNumberFormat="1" applyFont="1" applyBorder="1" applyAlignment="1">
      <alignment horizontal="distributed" vertical="center" indent="7"/>
    </xf>
    <xf numFmtId="176" fontId="12" fillId="0" borderId="13" xfId="0" applyNumberFormat="1" applyFont="1" applyBorder="1" applyAlignment="1">
      <alignment horizontal="distributed" vertical="center" indent="7"/>
    </xf>
    <xf numFmtId="176" fontId="12" fillId="0" borderId="12" xfId="0" applyNumberFormat="1" applyFont="1" applyBorder="1" applyAlignment="1">
      <alignment horizontal="distributed" vertical="center" indent="7"/>
    </xf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13" fillId="0" borderId="11" xfId="0" applyFont="1" applyBorder="1" applyAlignment="1">
      <alignment horizontal="distributed" vertical="center" indent="2"/>
    </xf>
    <xf numFmtId="0" fontId="13" fillId="0" borderId="12" xfId="0" applyFont="1" applyBorder="1" applyAlignment="1">
      <alignment horizontal="distributed" vertical="center" indent="2"/>
    </xf>
    <xf numFmtId="0" fontId="13" fillId="0" borderId="13" xfId="0" applyFont="1" applyBorder="1" applyAlignment="1">
      <alignment horizontal="distributed" vertical="center" indent="2"/>
    </xf>
    <xf numFmtId="176" fontId="12" fillId="0" borderId="11" xfId="0" applyNumberFormat="1" applyFont="1" applyBorder="1" applyAlignment="1" applyProtection="1">
      <alignment horizontal="distributed" vertical="center" indent="7"/>
      <protection locked="0"/>
    </xf>
    <xf numFmtId="176" fontId="12" fillId="0" borderId="13" xfId="0" applyNumberFormat="1" applyFont="1" applyBorder="1" applyAlignment="1" applyProtection="1">
      <alignment horizontal="distributed" vertical="center" indent="7"/>
      <protection locked="0"/>
    </xf>
    <xf numFmtId="176" fontId="12" fillId="0" borderId="12" xfId="0" applyNumberFormat="1" applyFont="1" applyBorder="1" applyAlignment="1" applyProtection="1">
      <alignment horizontal="distributed" vertical="center" indent="7"/>
      <protection locked="0"/>
    </xf>
    <xf numFmtId="0" fontId="6" fillId="0" borderId="8" xfId="0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distributed" textRotation="255"/>
    </xf>
    <xf numFmtId="0" fontId="6" fillId="0" borderId="10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distributed" textRotation="255" indent="5"/>
    </xf>
    <xf numFmtId="0" fontId="6" fillId="0" borderId="9" xfId="0" applyFont="1" applyBorder="1" applyAlignment="1">
      <alignment horizontal="center" vertical="distributed" textRotation="255" indent="5"/>
    </xf>
    <xf numFmtId="0" fontId="6" fillId="0" borderId="10" xfId="0" applyFont="1" applyBorder="1" applyAlignment="1">
      <alignment horizontal="center" vertical="distributed" textRotation="255" indent="5"/>
    </xf>
    <xf numFmtId="0" fontId="6" fillId="0" borderId="1" xfId="0" applyFont="1" applyBorder="1" applyAlignment="1">
      <alignment horizontal="distributed" vertical="center"/>
    </xf>
    <xf numFmtId="0" fontId="6" fillId="0" borderId="1" xfId="0" applyNumberFormat="1" applyFont="1" applyBorder="1" applyAlignment="1" applyProtection="1">
      <alignment horizontal="distributed" vertical="center" indent="3"/>
      <protection locked="0"/>
    </xf>
    <xf numFmtId="0" fontId="6" fillId="0" borderId="1" xfId="0" applyFont="1" applyBorder="1" applyAlignment="1">
      <alignment horizontal="distributed" vertical="center" wrapText="1" indent="1"/>
    </xf>
    <xf numFmtId="176" fontId="6" fillId="0" borderId="1" xfId="0" applyNumberFormat="1" applyFont="1" applyBorder="1" applyAlignment="1" applyProtection="1">
      <alignment horizontal="distributed" vertical="center" indent="3"/>
      <protection locked="0"/>
    </xf>
    <xf numFmtId="176" fontId="6" fillId="0" borderId="1" xfId="0" applyNumberFormat="1" applyFont="1" applyBorder="1" applyAlignment="1">
      <alignment horizontal="distributed" vertical="center" indent="3"/>
    </xf>
    <xf numFmtId="0" fontId="6" fillId="0" borderId="8" xfId="0" applyFont="1" applyBorder="1" applyAlignment="1">
      <alignment horizontal="center" vertical="distributed" textRotation="255"/>
    </xf>
    <xf numFmtId="0" fontId="6" fillId="0" borderId="9" xfId="0" applyFont="1" applyBorder="1" applyAlignment="1">
      <alignment horizontal="center" vertical="distributed" textRotation="255"/>
    </xf>
    <xf numFmtId="0" fontId="6" fillId="0" borderId="10" xfId="0" applyFont="1" applyBorder="1" applyAlignment="1">
      <alignment horizontal="center" vertical="distributed" textRotation="255"/>
    </xf>
    <xf numFmtId="176" fontId="6" fillId="0" borderId="1" xfId="0" applyNumberFormat="1" applyFont="1" applyBorder="1" applyAlignment="1" applyProtection="1">
      <alignment horizontal="distributed" vertical="center" indent="1"/>
      <protection locked="0"/>
    </xf>
    <xf numFmtId="0" fontId="6" fillId="0" borderId="2" xfId="0" applyFont="1" applyBorder="1" applyAlignment="1">
      <alignment horizontal="distributed" vertical="center" indent="2"/>
    </xf>
    <xf numFmtId="0" fontId="6" fillId="0" borderId="3" xfId="0" applyFont="1" applyBorder="1" applyAlignment="1">
      <alignment horizontal="distributed" vertical="center" indent="2"/>
    </xf>
    <xf numFmtId="0" fontId="6" fillId="0" borderId="4" xfId="0" applyFont="1" applyBorder="1" applyAlignment="1">
      <alignment horizontal="distributed" vertical="center" indent="2"/>
    </xf>
    <xf numFmtId="0" fontId="6" fillId="0" borderId="5" xfId="0" applyFont="1" applyBorder="1" applyAlignment="1">
      <alignment horizontal="distributed" vertical="center" indent="2"/>
    </xf>
    <xf numFmtId="0" fontId="6" fillId="0" borderId="6" xfId="0" applyFont="1" applyBorder="1" applyAlignment="1">
      <alignment horizontal="distributed" vertical="center" indent="2"/>
    </xf>
    <xf numFmtId="0" fontId="6" fillId="0" borderId="7" xfId="0" applyFont="1" applyBorder="1" applyAlignment="1">
      <alignment horizontal="distributed" vertical="center" indent="2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distributed" vertical="center" indent="1"/>
    </xf>
    <xf numFmtId="0" fontId="6" fillId="0" borderId="12" xfId="0" applyFont="1" applyBorder="1" applyAlignment="1">
      <alignment horizontal="distributed" vertical="center" indent="1"/>
    </xf>
    <xf numFmtId="0" fontId="6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76" fontId="6" fillId="0" borderId="1" xfId="0" applyNumberFormat="1" applyFont="1" applyBorder="1" applyAlignment="1">
      <alignment horizontal="distributed" vertical="center" indent="1"/>
    </xf>
    <xf numFmtId="176" fontId="6" fillId="0" borderId="11" xfId="0" applyNumberFormat="1" applyFont="1" applyBorder="1" applyAlignment="1">
      <alignment horizontal="distributed" vertical="center" indent="1"/>
    </xf>
    <xf numFmtId="176" fontId="6" fillId="0" borderId="13" xfId="0" applyNumberFormat="1" applyFont="1" applyBorder="1" applyAlignment="1">
      <alignment horizontal="distributed" vertical="center" indent="1"/>
    </xf>
    <xf numFmtId="176" fontId="6" fillId="0" borderId="12" xfId="0" applyNumberFormat="1" applyFont="1" applyBorder="1" applyAlignment="1">
      <alignment horizontal="distributed" vertical="center" indent="1"/>
    </xf>
    <xf numFmtId="0" fontId="6" fillId="0" borderId="2" xfId="0" applyFont="1" applyBorder="1" applyAlignment="1">
      <alignment horizontal="distributed" vertical="center" indent="1"/>
    </xf>
    <xf numFmtId="0" fontId="6" fillId="0" borderId="3" xfId="0" applyFont="1" applyBorder="1" applyAlignment="1">
      <alignment horizontal="distributed" vertical="center" indent="1"/>
    </xf>
    <xf numFmtId="0" fontId="6" fillId="0" borderId="6" xfId="0" applyFont="1" applyBorder="1" applyAlignment="1">
      <alignment horizontal="distributed" vertical="center" indent="1"/>
    </xf>
    <xf numFmtId="0" fontId="6" fillId="0" borderId="7" xfId="0" applyFont="1" applyBorder="1" applyAlignment="1">
      <alignment horizontal="distributed" vertical="center" indent="1"/>
    </xf>
    <xf numFmtId="176" fontId="6" fillId="0" borderId="1" xfId="0" applyNumberFormat="1" applyFont="1" applyBorder="1" applyAlignment="1" applyProtection="1">
      <alignment horizontal="distributed" vertical="center" indent="1"/>
    </xf>
    <xf numFmtId="0" fontId="16" fillId="0" borderId="0" xfId="0" applyFont="1" applyAlignment="1">
      <alignment horizontal="left" vertical="center"/>
    </xf>
    <xf numFmtId="0" fontId="6" fillId="0" borderId="35" xfId="0" applyFont="1" applyBorder="1" applyAlignment="1">
      <alignment horizontal="distributed" vertical="center" indent="2"/>
    </xf>
    <xf numFmtId="0" fontId="6" fillId="0" borderId="27" xfId="0" applyFont="1" applyBorder="1" applyAlignment="1">
      <alignment horizontal="distributed" vertical="center" indent="2"/>
    </xf>
    <xf numFmtId="0" fontId="6" fillId="0" borderId="30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distributed" textRotation="255" indent="2"/>
    </xf>
    <xf numFmtId="0" fontId="6" fillId="0" borderId="9" xfId="0" applyFont="1" applyBorder="1" applyAlignment="1">
      <alignment horizontal="center" vertical="distributed" textRotation="255" indent="2"/>
    </xf>
    <xf numFmtId="0" fontId="6" fillId="0" borderId="10" xfId="0" applyFont="1" applyBorder="1" applyAlignment="1">
      <alignment horizontal="center" vertical="distributed" textRotation="255" indent="2"/>
    </xf>
    <xf numFmtId="0" fontId="6" fillId="0" borderId="4" xfId="0" applyFont="1" applyBorder="1" applyAlignment="1">
      <alignment horizontal="distributed" vertical="center" indent="1"/>
    </xf>
    <xf numFmtId="0" fontId="6" fillId="0" borderId="5" xfId="0" applyFont="1" applyBorder="1" applyAlignment="1">
      <alignment horizontal="distributed" vertical="center" indent="1"/>
    </xf>
    <xf numFmtId="176" fontId="6" fillId="0" borderId="11" xfId="0" applyNumberFormat="1" applyFont="1" applyBorder="1" applyAlignment="1" applyProtection="1">
      <alignment horizontal="distributed" vertical="center" indent="10"/>
      <protection locked="0"/>
    </xf>
    <xf numFmtId="176" fontId="6" fillId="0" borderId="13" xfId="0" applyNumberFormat="1" applyFont="1" applyBorder="1" applyAlignment="1" applyProtection="1">
      <alignment horizontal="distributed" vertical="center" indent="10"/>
      <protection locked="0"/>
    </xf>
    <xf numFmtId="176" fontId="6" fillId="0" borderId="12" xfId="0" applyNumberFormat="1" applyFont="1" applyBorder="1" applyAlignment="1" applyProtection="1">
      <alignment horizontal="distributed" vertical="center" indent="10"/>
      <protection locked="0"/>
    </xf>
    <xf numFmtId="0" fontId="6" fillId="0" borderId="2" xfId="0" applyFont="1" applyBorder="1" applyAlignment="1">
      <alignment horizontal="distributed" vertical="center"/>
    </xf>
    <xf numFmtId="0" fontId="6" fillId="0" borderId="3" xfId="0" applyFont="1" applyBorder="1" applyAlignment="1">
      <alignment horizontal="distributed" vertical="center"/>
    </xf>
    <xf numFmtId="0" fontId="6" fillId="0" borderId="6" xfId="0" applyFont="1" applyBorder="1" applyAlignment="1">
      <alignment horizontal="distributed" vertical="center"/>
    </xf>
    <xf numFmtId="0" fontId="6" fillId="0" borderId="7" xfId="0" applyFont="1" applyBorder="1" applyAlignment="1">
      <alignment horizontal="distributed" vertical="center"/>
    </xf>
    <xf numFmtId="0" fontId="6" fillId="0" borderId="30" xfId="0" applyFont="1" applyBorder="1" applyAlignment="1">
      <alignment horizontal="distributed" vertical="center" indent="1"/>
    </xf>
    <xf numFmtId="0" fontId="6" fillId="0" borderId="14" xfId="0" applyFont="1" applyBorder="1" applyAlignment="1">
      <alignment horizontal="distributed" vertical="center" indent="1"/>
    </xf>
    <xf numFmtId="0" fontId="9" fillId="0" borderId="39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distributed" textRotation="255" wrapText="1" indent="2"/>
    </xf>
    <xf numFmtId="0" fontId="6" fillId="0" borderId="1" xfId="0" applyFont="1" applyBorder="1" applyAlignment="1">
      <alignment horizontal="distributed" vertical="center" indent="1"/>
    </xf>
    <xf numFmtId="0" fontId="6" fillId="0" borderId="10" xfId="0" applyFont="1" applyBorder="1" applyAlignment="1">
      <alignment horizontal="center" vertical="distributed" textRotation="255" wrapText="1" indent="1"/>
    </xf>
    <xf numFmtId="0" fontId="6" fillId="0" borderId="1" xfId="0" applyFont="1" applyBorder="1" applyAlignment="1">
      <alignment horizontal="center" vertical="distributed" textRotation="255" indent="1"/>
    </xf>
    <xf numFmtId="0" fontId="6" fillId="0" borderId="10" xfId="0" applyFont="1" applyBorder="1" applyAlignment="1">
      <alignment horizontal="center" vertical="distributed" textRotation="255" wrapText="1"/>
    </xf>
    <xf numFmtId="0" fontId="11" fillId="0" borderId="0" xfId="0" applyFont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8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29" xfId="0" applyFont="1" applyBorder="1" applyAlignment="1" applyProtection="1">
      <alignment horizontal="center" vertical="center"/>
    </xf>
    <xf numFmtId="0" fontId="6" fillId="0" borderId="32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38" fontId="6" fillId="0" borderId="31" xfId="1" applyFont="1" applyBorder="1" applyAlignment="1" applyProtection="1">
      <alignment vertical="center"/>
    </xf>
    <xf numFmtId="38" fontId="6" fillId="0" borderId="9" xfId="1" applyFont="1" applyBorder="1" applyAlignment="1" applyProtection="1">
      <alignment vertical="center"/>
    </xf>
    <xf numFmtId="38" fontId="6" fillId="0" borderId="10" xfId="1" applyFont="1" applyBorder="1" applyAlignment="1" applyProtection="1">
      <alignment vertical="center"/>
    </xf>
    <xf numFmtId="0" fontId="6" fillId="0" borderId="0" xfId="0" applyFont="1" applyBorder="1" applyAlignment="1">
      <alignment horizontal="distributed" vertical="center" indent="1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38" fontId="6" fillId="0" borderId="2" xfId="0" applyNumberFormat="1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6" fillId="0" borderId="7" xfId="0" applyFont="1" applyBorder="1" applyAlignment="1" applyProtection="1">
      <alignment vertical="center"/>
    </xf>
    <xf numFmtId="0" fontId="6" fillId="0" borderId="34" xfId="0" applyFont="1" applyBorder="1" applyAlignment="1" applyProtection="1">
      <alignment vertical="center"/>
    </xf>
    <xf numFmtId="0" fontId="6" fillId="0" borderId="33" xfId="0" applyFont="1" applyBorder="1" applyAlignment="1" applyProtection="1">
      <alignment vertical="center"/>
    </xf>
    <xf numFmtId="0" fontId="6" fillId="0" borderId="2" xfId="0" applyFont="1" applyBorder="1" applyAlignment="1">
      <alignment horizontal="distributed" vertical="center" wrapText="1" indent="1"/>
    </xf>
    <xf numFmtId="0" fontId="6" fillId="0" borderId="30" xfId="0" applyFont="1" applyBorder="1" applyAlignment="1">
      <alignment horizontal="distributed" vertical="center" wrapText="1" indent="1"/>
    </xf>
    <xf numFmtId="0" fontId="6" fillId="0" borderId="3" xfId="0" applyFont="1" applyBorder="1" applyAlignment="1">
      <alignment horizontal="distributed" vertical="center" wrapText="1" indent="1"/>
    </xf>
    <xf numFmtId="0" fontId="6" fillId="0" borderId="4" xfId="0" applyFont="1" applyBorder="1" applyAlignment="1">
      <alignment horizontal="distributed" vertical="center" wrapText="1" indent="1"/>
    </xf>
    <xf numFmtId="0" fontId="6" fillId="0" borderId="0" xfId="0" applyFont="1" applyBorder="1" applyAlignment="1">
      <alignment horizontal="distributed" vertical="center" wrapText="1" indent="1"/>
    </xf>
    <xf numFmtId="0" fontId="6" fillId="0" borderId="5" xfId="0" applyFont="1" applyBorder="1" applyAlignment="1">
      <alignment horizontal="distributed" vertical="center" wrapText="1" indent="1"/>
    </xf>
    <xf numFmtId="0" fontId="6" fillId="0" borderId="6" xfId="0" applyFont="1" applyBorder="1" applyAlignment="1">
      <alignment horizontal="distributed" vertical="center" wrapText="1" indent="1"/>
    </xf>
    <xf numFmtId="0" fontId="6" fillId="0" borderId="14" xfId="0" applyFont="1" applyBorder="1" applyAlignment="1">
      <alignment horizontal="distributed" vertical="center" wrapText="1" indent="1"/>
    </xf>
    <xf numFmtId="0" fontId="6" fillId="0" borderId="7" xfId="0" applyFont="1" applyBorder="1" applyAlignment="1">
      <alignment horizontal="distributed" vertical="center" wrapText="1" indent="1"/>
    </xf>
    <xf numFmtId="0" fontId="6" fillId="0" borderId="2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distributed" vertical="center" indent="2"/>
    </xf>
    <xf numFmtId="0" fontId="6" fillId="0" borderId="13" xfId="0" applyFont="1" applyBorder="1" applyAlignment="1">
      <alignment horizontal="distributed" vertical="center" indent="2"/>
    </xf>
    <xf numFmtId="0" fontId="6" fillId="0" borderId="12" xfId="0" applyFont="1" applyBorder="1" applyAlignment="1">
      <alignment horizontal="distributed" vertical="center" indent="2"/>
    </xf>
    <xf numFmtId="38" fontId="6" fillId="0" borderId="4" xfId="0" applyNumberFormat="1" applyFont="1" applyBorder="1" applyAlignment="1" applyProtection="1">
      <alignment vertical="center"/>
    </xf>
    <xf numFmtId="38" fontId="6" fillId="0" borderId="4" xfId="0" applyNumberFormat="1" applyFont="1" applyBorder="1" applyAlignment="1" applyProtection="1">
      <alignment vertical="center"/>
      <protection locked="0"/>
    </xf>
    <xf numFmtId="0" fontId="6" fillId="0" borderId="5" xfId="0" applyFont="1" applyBorder="1" applyAlignment="1" applyProtection="1">
      <alignment vertical="center"/>
      <protection locked="0"/>
    </xf>
    <xf numFmtId="0" fontId="6" fillId="0" borderId="4" xfId="0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vertical="center"/>
      <protection locked="0"/>
    </xf>
    <xf numFmtId="38" fontId="6" fillId="0" borderId="4" xfId="1" applyFont="1" applyBorder="1" applyAlignment="1" applyProtection="1">
      <alignment horizontal="center" vertical="center"/>
    </xf>
    <xf numFmtId="38" fontId="6" fillId="0" borderId="5" xfId="1" applyFont="1" applyBorder="1" applyAlignment="1" applyProtection="1">
      <alignment horizontal="center" vertical="center"/>
    </xf>
    <xf numFmtId="38" fontId="6" fillId="0" borderId="6" xfId="1" applyFont="1" applyBorder="1" applyAlignment="1" applyProtection="1">
      <alignment horizontal="center" vertical="center"/>
    </xf>
    <xf numFmtId="38" fontId="6" fillId="0" borderId="7" xfId="1" applyFont="1" applyBorder="1" applyAlignment="1" applyProtection="1">
      <alignment horizontal="center" vertical="center"/>
    </xf>
    <xf numFmtId="0" fontId="7" fillId="0" borderId="8" xfId="0" applyFont="1" applyBorder="1" applyAlignment="1">
      <alignment horizontal="right" vertical="center"/>
    </xf>
    <xf numFmtId="0" fontId="10" fillId="0" borderId="0" xfId="0" applyFont="1" applyAlignment="1" applyProtection="1">
      <alignment horizontal="left" vertical="center"/>
      <protection locked="0"/>
    </xf>
    <xf numFmtId="0" fontId="6" fillId="0" borderId="8" xfId="0" applyFont="1" applyBorder="1" applyAlignment="1">
      <alignment horizontal="distributed" vertical="center"/>
    </xf>
    <xf numFmtId="0" fontId="6" fillId="0" borderId="10" xfId="0" applyFont="1" applyBorder="1" applyAlignment="1">
      <alignment horizontal="distributed" vertical="center"/>
    </xf>
  </cellXfs>
  <cellStyles count="2">
    <cellStyle name="桁区切り" xfId="1" builtinId="6"/>
    <cellStyle name="標準" xfId="0" builtinId="0"/>
  </cellStyles>
  <dxfs count="137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639273904727105E-2"/>
          <c:y val="0.24327620004867245"/>
          <c:w val="0.88090407964983841"/>
          <c:h val="0.70948302573408406"/>
        </c:manualLayout>
      </c:layout>
      <c:lineChart>
        <c:grouping val="standard"/>
        <c:varyColors val="0"/>
        <c:ser>
          <c:idx val="0"/>
          <c:order val="0"/>
          <c:tx>
            <c:strRef>
              <c:f>'45'!$L$1</c:f>
              <c:strCache>
                <c:ptCount val="1"/>
                <c:pt idx="0">
                  <c:v>市県民税</c:v>
                </c:pt>
              </c:strCache>
            </c:strRef>
          </c:tx>
          <c:dLbls>
            <c:dLbl>
              <c:idx val="0"/>
              <c:layout>
                <c:manualLayout>
                  <c:x val="-3.0892420879871051E-2"/>
                  <c:y val="-2.02969886274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5305623862709773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1925428336967857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4132029828387216E-2"/>
                  <c:y val="-2.70626515032357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4132029828387216E-2"/>
                  <c:y val="-1.86055729084745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'45'!$K$2:$K$6</c:f>
              <c:strCache>
                <c:ptCount val="5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</c:strCache>
            </c:strRef>
          </c:cat>
          <c:val>
            <c:numRef>
              <c:f>'45'!$L$2:$L$6</c:f>
              <c:numCache>
                <c:formatCode>0.0_ </c:formatCode>
                <c:ptCount val="5"/>
                <c:pt idx="0">
                  <c:v>41.3</c:v>
                </c:pt>
                <c:pt idx="1">
                  <c:v>38.200000000000003</c:v>
                </c:pt>
                <c:pt idx="2">
                  <c:v>39.5</c:v>
                </c:pt>
                <c:pt idx="3">
                  <c:v>39.200000000000003</c:v>
                </c:pt>
                <c:pt idx="4">
                  <c:v>36.6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'45'!$M$1</c:f>
              <c:strCache>
                <c:ptCount val="1"/>
                <c:pt idx="0">
                  <c:v>固定資産税</c:v>
                </c:pt>
              </c:strCache>
            </c:strRef>
          </c:tx>
          <c:dLbls>
            <c:dLbl>
              <c:idx val="0"/>
              <c:layout>
                <c:manualLayout>
                  <c:x val="-2.8685819388451689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8685819388451689E-2"/>
                  <c:y val="-2.1988404346379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0892420879871051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7512225354129132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7512225354129132E-2"/>
                  <c:y val="-3.0445482941140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'45'!$K$2:$K$6</c:f>
              <c:strCache>
                <c:ptCount val="5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</c:strCache>
            </c:strRef>
          </c:cat>
          <c:val>
            <c:numRef>
              <c:f>'45'!$M$2:$M$6</c:f>
              <c:numCache>
                <c:formatCode>0.0_ </c:formatCode>
                <c:ptCount val="5"/>
                <c:pt idx="0">
                  <c:v>62.6</c:v>
                </c:pt>
                <c:pt idx="1">
                  <c:v>62.4</c:v>
                </c:pt>
                <c:pt idx="2">
                  <c:v>62.1</c:v>
                </c:pt>
                <c:pt idx="3">
                  <c:v>64.099999999999994</c:v>
                </c:pt>
                <c:pt idx="4">
                  <c:v>68.099999999999994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'45'!$N$1</c:f>
              <c:strCache>
                <c:ptCount val="1"/>
                <c:pt idx="0">
                  <c:v>軽自動車税</c:v>
                </c:pt>
              </c:strCache>
            </c:strRef>
          </c:tx>
          <c:dLbls>
            <c:dLbl>
              <c:idx val="0"/>
              <c:layout>
                <c:manualLayout>
                  <c:x val="-3.3099022371290414E-2"/>
                  <c:y val="-2.1988404346379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647921789703233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7512225354129132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4132029828387216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9718826845548491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'45'!$K$2:$K$6</c:f>
              <c:strCache>
                <c:ptCount val="5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</c:strCache>
            </c:strRef>
          </c:cat>
          <c:val>
            <c:numRef>
              <c:f>'45'!$N$2:$N$6</c:f>
              <c:numCache>
                <c:formatCode>0.0_ </c:formatCode>
                <c:ptCount val="5"/>
                <c:pt idx="0">
                  <c:v>20.5</c:v>
                </c:pt>
                <c:pt idx="1">
                  <c:v>20.100000000000001</c:v>
                </c:pt>
                <c:pt idx="2">
                  <c:v>19.7</c:v>
                </c:pt>
                <c:pt idx="3">
                  <c:v>19.600000000000001</c:v>
                </c:pt>
                <c:pt idx="4">
                  <c:v>19.2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'45'!$O$1</c:f>
              <c:strCache>
                <c:ptCount val="1"/>
                <c:pt idx="0">
                  <c:v>国民健康保険税</c:v>
                </c:pt>
              </c:strCache>
            </c:strRef>
          </c:tx>
          <c:dLbls>
            <c:dLbl>
              <c:idx val="0"/>
              <c:layout>
                <c:manualLayout>
                  <c:x val="-2.2066014914193608E-2"/>
                  <c:y val="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3099022371290414E-2"/>
                  <c:y val="2.8754067222187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9718826845548491E-2"/>
                  <c:y val="2.7062651503235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3099022371290414E-2"/>
                  <c:y val="2.7062651503235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9718826845548491E-2"/>
                  <c:y val="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'45'!$K$2:$K$6</c:f>
              <c:strCache>
                <c:ptCount val="5"/>
                <c:pt idx="0">
                  <c:v>平成28年度</c:v>
                </c:pt>
                <c:pt idx="1">
                  <c:v>平成29年度</c:v>
                </c:pt>
                <c:pt idx="2">
                  <c:v>平成30年度</c:v>
                </c:pt>
                <c:pt idx="3">
                  <c:v>令和元年度</c:v>
                </c:pt>
                <c:pt idx="4">
                  <c:v>令和２年度</c:v>
                </c:pt>
              </c:strCache>
            </c:strRef>
          </c:cat>
          <c:val>
            <c:numRef>
              <c:f>'45'!$O$2:$O$6</c:f>
              <c:numCache>
                <c:formatCode>0.0_ </c:formatCode>
                <c:ptCount val="5"/>
                <c:pt idx="0">
                  <c:v>57.8</c:v>
                </c:pt>
                <c:pt idx="1">
                  <c:v>57.8</c:v>
                </c:pt>
                <c:pt idx="2">
                  <c:v>57.6</c:v>
                </c:pt>
                <c:pt idx="3">
                  <c:v>53.7</c:v>
                </c:pt>
                <c:pt idx="4">
                  <c:v>58.4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863296"/>
        <c:axId val="131864832"/>
      </c:lineChart>
      <c:catAx>
        <c:axId val="131863296"/>
        <c:scaling>
          <c:orientation val="minMax"/>
        </c:scaling>
        <c:delete val="0"/>
        <c:axPos val="b"/>
        <c:numFmt formatCode="&quot;平成&quot;#&quot;年度&quot;" sourceLinked="1"/>
        <c:majorTickMark val="out"/>
        <c:minorTickMark val="none"/>
        <c:tickLblPos val="nextTo"/>
        <c:crossAx val="131864832"/>
        <c:crosses val="autoZero"/>
        <c:auto val="1"/>
        <c:lblAlgn val="ctr"/>
        <c:lblOffset val="100"/>
        <c:noMultiLvlLbl val="0"/>
      </c:catAx>
      <c:valAx>
        <c:axId val="131864832"/>
        <c:scaling>
          <c:orientation val="minMax"/>
        </c:scaling>
        <c:delete val="0"/>
        <c:axPos val="l"/>
        <c:majorGridlines/>
        <c:numFmt formatCode="0.0_ " sourceLinked="1"/>
        <c:majorTickMark val="out"/>
        <c:minorTickMark val="none"/>
        <c:tickLblPos val="nextTo"/>
        <c:crossAx val="131863296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64570267834509054"/>
          <c:y val="0.1009776516037884"/>
          <c:w val="0.3542973216549094"/>
          <c:h val="9.0771222972142379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portrait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9525</xdr:colOff>
      <xdr:row>2</xdr:row>
      <xdr:rowOff>0</xdr:rowOff>
    </xdr:from>
    <xdr:to>
      <xdr:col>43</xdr:col>
      <xdr:colOff>0</xdr:colOff>
      <xdr:row>5</xdr:row>
      <xdr:rowOff>0</xdr:rowOff>
    </xdr:to>
    <xdr:cxnSp macro="">
      <xdr:nvCxnSpPr>
        <xdr:cNvPr id="2" name="直線コネクタ 1"/>
        <xdr:cNvCxnSpPr/>
      </xdr:nvCxnSpPr>
      <xdr:spPr>
        <a:xfrm>
          <a:off x="20583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</xdr:row>
      <xdr:rowOff>0</xdr:rowOff>
    </xdr:from>
    <xdr:to>
      <xdr:col>43</xdr:col>
      <xdr:colOff>4141</xdr:colOff>
      <xdr:row>3</xdr:row>
      <xdr:rowOff>4141</xdr:rowOff>
    </xdr:to>
    <xdr:cxnSp macro="">
      <xdr:nvCxnSpPr>
        <xdr:cNvPr id="3" name="直線コネクタ 2"/>
        <xdr:cNvCxnSpPr/>
      </xdr:nvCxnSpPr>
      <xdr:spPr>
        <a:xfrm>
          <a:off x="20574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0</xdr:colOff>
      <xdr:row>2</xdr:row>
      <xdr:rowOff>0</xdr:rowOff>
    </xdr:from>
    <xdr:to>
      <xdr:col>51</xdr:col>
      <xdr:colOff>0</xdr:colOff>
      <xdr:row>5</xdr:row>
      <xdr:rowOff>0</xdr:rowOff>
    </xdr:to>
    <xdr:cxnSp macro="">
      <xdr:nvCxnSpPr>
        <xdr:cNvPr id="12" name="直線コネクタ 11"/>
        <xdr:cNvCxnSpPr/>
      </xdr:nvCxnSpPr>
      <xdr:spPr>
        <a:xfrm>
          <a:off x="54873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0</xdr:colOff>
      <xdr:row>2</xdr:row>
      <xdr:rowOff>0</xdr:rowOff>
    </xdr:from>
    <xdr:to>
      <xdr:col>51</xdr:col>
      <xdr:colOff>4141</xdr:colOff>
      <xdr:row>3</xdr:row>
      <xdr:rowOff>4141</xdr:rowOff>
    </xdr:to>
    <xdr:cxnSp macro="">
      <xdr:nvCxnSpPr>
        <xdr:cNvPr id="13" name="直線コネクタ 12"/>
        <xdr:cNvCxnSpPr/>
      </xdr:nvCxnSpPr>
      <xdr:spPr>
        <a:xfrm>
          <a:off x="54864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9525</xdr:colOff>
      <xdr:row>2</xdr:row>
      <xdr:rowOff>0</xdr:rowOff>
    </xdr:from>
    <xdr:to>
      <xdr:col>43</xdr:col>
      <xdr:colOff>0</xdr:colOff>
      <xdr:row>5</xdr:row>
      <xdr:rowOff>0</xdr:rowOff>
    </xdr:to>
    <xdr:cxnSp macro="">
      <xdr:nvCxnSpPr>
        <xdr:cNvPr id="14" name="直線コネクタ 13"/>
        <xdr:cNvCxnSpPr/>
      </xdr:nvCxnSpPr>
      <xdr:spPr>
        <a:xfrm>
          <a:off x="20583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</xdr:row>
      <xdr:rowOff>0</xdr:rowOff>
    </xdr:from>
    <xdr:to>
      <xdr:col>43</xdr:col>
      <xdr:colOff>4141</xdr:colOff>
      <xdr:row>3</xdr:row>
      <xdr:rowOff>4141</xdr:rowOff>
    </xdr:to>
    <xdr:cxnSp macro="">
      <xdr:nvCxnSpPr>
        <xdr:cNvPr id="15" name="直線コネクタ 14"/>
        <xdr:cNvCxnSpPr/>
      </xdr:nvCxnSpPr>
      <xdr:spPr>
        <a:xfrm>
          <a:off x="20574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0</xdr:colOff>
      <xdr:row>2</xdr:row>
      <xdr:rowOff>0</xdr:rowOff>
    </xdr:from>
    <xdr:to>
      <xdr:col>51</xdr:col>
      <xdr:colOff>0</xdr:colOff>
      <xdr:row>5</xdr:row>
      <xdr:rowOff>0</xdr:rowOff>
    </xdr:to>
    <xdr:cxnSp macro="">
      <xdr:nvCxnSpPr>
        <xdr:cNvPr id="24" name="直線コネクタ 23"/>
        <xdr:cNvCxnSpPr/>
      </xdr:nvCxnSpPr>
      <xdr:spPr>
        <a:xfrm>
          <a:off x="54873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0</xdr:colOff>
      <xdr:row>2</xdr:row>
      <xdr:rowOff>0</xdr:rowOff>
    </xdr:from>
    <xdr:to>
      <xdr:col>51</xdr:col>
      <xdr:colOff>4141</xdr:colOff>
      <xdr:row>3</xdr:row>
      <xdr:rowOff>4141</xdr:rowOff>
    </xdr:to>
    <xdr:cxnSp macro="">
      <xdr:nvCxnSpPr>
        <xdr:cNvPr id="25" name="直線コネクタ 24"/>
        <xdr:cNvCxnSpPr/>
      </xdr:nvCxnSpPr>
      <xdr:spPr>
        <a:xfrm>
          <a:off x="54864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</xdr:colOff>
      <xdr:row>2</xdr:row>
      <xdr:rowOff>0</xdr:rowOff>
    </xdr:from>
    <xdr:to>
      <xdr:col>23</xdr:col>
      <xdr:colOff>0</xdr:colOff>
      <xdr:row>5</xdr:row>
      <xdr:rowOff>0</xdr:rowOff>
    </xdr:to>
    <xdr:cxnSp macro="">
      <xdr:nvCxnSpPr>
        <xdr:cNvPr id="26" name="直線コネクタ 25"/>
        <xdr:cNvCxnSpPr/>
      </xdr:nvCxnSpPr>
      <xdr:spPr>
        <a:xfrm>
          <a:off x="6867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</xdr:colOff>
      <xdr:row>2</xdr:row>
      <xdr:rowOff>0</xdr:rowOff>
    </xdr:from>
    <xdr:to>
      <xdr:col>23</xdr:col>
      <xdr:colOff>0</xdr:colOff>
      <xdr:row>5</xdr:row>
      <xdr:rowOff>0</xdr:rowOff>
    </xdr:to>
    <xdr:cxnSp macro="">
      <xdr:nvCxnSpPr>
        <xdr:cNvPr id="27" name="直線コネクタ 26"/>
        <xdr:cNvCxnSpPr/>
      </xdr:nvCxnSpPr>
      <xdr:spPr>
        <a:xfrm>
          <a:off x="6867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2</xdr:row>
      <xdr:rowOff>0</xdr:rowOff>
    </xdr:from>
    <xdr:to>
      <xdr:col>23</xdr:col>
      <xdr:colOff>0</xdr:colOff>
      <xdr:row>3</xdr:row>
      <xdr:rowOff>8282</xdr:rowOff>
    </xdr:to>
    <xdr:cxnSp macro="">
      <xdr:nvCxnSpPr>
        <xdr:cNvPr id="28" name="直線コネクタ 27"/>
        <xdr:cNvCxnSpPr/>
      </xdr:nvCxnSpPr>
      <xdr:spPr>
        <a:xfrm>
          <a:off x="6858000" y="342900"/>
          <a:ext cx="2057400" cy="1797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9525</xdr:colOff>
      <xdr:row>2</xdr:row>
      <xdr:rowOff>0</xdr:rowOff>
    </xdr:from>
    <xdr:to>
      <xdr:col>33</xdr:col>
      <xdr:colOff>0</xdr:colOff>
      <xdr:row>5</xdr:row>
      <xdr:rowOff>0</xdr:rowOff>
    </xdr:to>
    <xdr:cxnSp macro="">
      <xdr:nvCxnSpPr>
        <xdr:cNvPr id="29" name="直線コネクタ 28"/>
        <xdr:cNvCxnSpPr/>
      </xdr:nvCxnSpPr>
      <xdr:spPr>
        <a:xfrm>
          <a:off x="13725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2</xdr:row>
      <xdr:rowOff>0</xdr:rowOff>
    </xdr:from>
    <xdr:to>
      <xdr:col>33</xdr:col>
      <xdr:colOff>4141</xdr:colOff>
      <xdr:row>3</xdr:row>
      <xdr:rowOff>4141</xdr:rowOff>
    </xdr:to>
    <xdr:cxnSp macro="">
      <xdr:nvCxnSpPr>
        <xdr:cNvPr id="30" name="直線コネクタ 29"/>
        <xdr:cNvCxnSpPr/>
      </xdr:nvCxnSpPr>
      <xdr:spPr>
        <a:xfrm>
          <a:off x="13716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9525</xdr:colOff>
      <xdr:row>2</xdr:row>
      <xdr:rowOff>0</xdr:rowOff>
    </xdr:from>
    <xdr:to>
      <xdr:col>33</xdr:col>
      <xdr:colOff>0</xdr:colOff>
      <xdr:row>5</xdr:row>
      <xdr:rowOff>0</xdr:rowOff>
    </xdr:to>
    <xdr:cxnSp macro="">
      <xdr:nvCxnSpPr>
        <xdr:cNvPr id="31" name="直線コネクタ 30"/>
        <xdr:cNvCxnSpPr/>
      </xdr:nvCxnSpPr>
      <xdr:spPr>
        <a:xfrm>
          <a:off x="13725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2</xdr:row>
      <xdr:rowOff>0</xdr:rowOff>
    </xdr:from>
    <xdr:to>
      <xdr:col>33</xdr:col>
      <xdr:colOff>4141</xdr:colOff>
      <xdr:row>3</xdr:row>
      <xdr:rowOff>4141</xdr:rowOff>
    </xdr:to>
    <xdr:cxnSp macro="">
      <xdr:nvCxnSpPr>
        <xdr:cNvPr id="32" name="直線コネクタ 31"/>
        <xdr:cNvCxnSpPr/>
      </xdr:nvCxnSpPr>
      <xdr:spPr>
        <a:xfrm>
          <a:off x="13716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2</xdr:row>
      <xdr:rowOff>0</xdr:rowOff>
    </xdr:from>
    <xdr:to>
      <xdr:col>13</xdr:col>
      <xdr:colOff>0</xdr:colOff>
      <xdr:row>5</xdr:row>
      <xdr:rowOff>0</xdr:rowOff>
    </xdr:to>
    <xdr:cxnSp macro="">
      <xdr:nvCxnSpPr>
        <xdr:cNvPr id="33" name="直線コネクタ 32"/>
        <xdr:cNvCxnSpPr/>
      </xdr:nvCxnSpPr>
      <xdr:spPr>
        <a:xfrm>
          <a:off x="9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2</xdr:row>
      <xdr:rowOff>0</xdr:rowOff>
    </xdr:from>
    <xdr:to>
      <xdr:col>13</xdr:col>
      <xdr:colOff>0</xdr:colOff>
      <xdr:row>5</xdr:row>
      <xdr:rowOff>0</xdr:rowOff>
    </xdr:to>
    <xdr:cxnSp macro="">
      <xdr:nvCxnSpPr>
        <xdr:cNvPr id="34" name="直線コネクタ 33"/>
        <xdr:cNvCxnSpPr/>
      </xdr:nvCxnSpPr>
      <xdr:spPr>
        <a:xfrm>
          <a:off x="9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</xdr:row>
      <xdr:rowOff>0</xdr:rowOff>
    </xdr:from>
    <xdr:to>
      <xdr:col>13</xdr:col>
      <xdr:colOff>0</xdr:colOff>
      <xdr:row>3</xdr:row>
      <xdr:rowOff>8282</xdr:rowOff>
    </xdr:to>
    <xdr:cxnSp macro="">
      <xdr:nvCxnSpPr>
        <xdr:cNvPr id="35" name="直線コネクタ 34"/>
        <xdr:cNvCxnSpPr/>
      </xdr:nvCxnSpPr>
      <xdr:spPr>
        <a:xfrm>
          <a:off x="0" y="342900"/>
          <a:ext cx="2057400" cy="1797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2</xdr:row>
      <xdr:rowOff>0</xdr:rowOff>
    </xdr:from>
    <xdr:to>
      <xdr:col>3</xdr:col>
      <xdr:colOff>0</xdr:colOff>
      <xdr:row>5</xdr:row>
      <xdr:rowOff>0</xdr:rowOff>
    </xdr:to>
    <xdr:cxnSp macro="">
      <xdr:nvCxnSpPr>
        <xdr:cNvPr id="36" name="直線コネクタ 35"/>
        <xdr:cNvCxnSpPr/>
      </xdr:nvCxnSpPr>
      <xdr:spPr>
        <a:xfrm>
          <a:off x="6884090" y="762000"/>
          <a:ext cx="1323975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2</xdr:row>
      <xdr:rowOff>0</xdr:rowOff>
    </xdr:from>
    <xdr:to>
      <xdr:col>3</xdr:col>
      <xdr:colOff>0</xdr:colOff>
      <xdr:row>5</xdr:row>
      <xdr:rowOff>0</xdr:rowOff>
    </xdr:to>
    <xdr:cxnSp macro="">
      <xdr:nvCxnSpPr>
        <xdr:cNvPr id="37" name="直線コネクタ 36"/>
        <xdr:cNvCxnSpPr/>
      </xdr:nvCxnSpPr>
      <xdr:spPr>
        <a:xfrm>
          <a:off x="6884090" y="762000"/>
          <a:ext cx="1323975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</xdr:row>
      <xdr:rowOff>0</xdr:rowOff>
    </xdr:from>
    <xdr:to>
      <xdr:col>3</xdr:col>
      <xdr:colOff>0</xdr:colOff>
      <xdr:row>3</xdr:row>
      <xdr:rowOff>8282</xdr:rowOff>
    </xdr:to>
    <xdr:cxnSp macro="">
      <xdr:nvCxnSpPr>
        <xdr:cNvPr id="38" name="直線コネクタ 37"/>
        <xdr:cNvCxnSpPr/>
      </xdr:nvCxnSpPr>
      <xdr:spPr>
        <a:xfrm>
          <a:off x="6874565" y="762000"/>
          <a:ext cx="1333500" cy="24847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</xdr:colOff>
      <xdr:row>2</xdr:row>
      <xdr:rowOff>0</xdr:rowOff>
    </xdr:from>
    <xdr:to>
      <xdr:col>2</xdr:col>
      <xdr:colOff>0</xdr:colOff>
      <xdr:row>5</xdr:row>
      <xdr:rowOff>5953</xdr:rowOff>
    </xdr:to>
    <xdr:cxnSp macro="">
      <xdr:nvCxnSpPr>
        <xdr:cNvPr id="2" name="直線コネクタ 1"/>
        <xdr:cNvCxnSpPr/>
      </xdr:nvCxnSpPr>
      <xdr:spPr>
        <a:xfrm>
          <a:off x="5953" y="342900"/>
          <a:ext cx="1365647" cy="52030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5953</xdr:colOff>
      <xdr:row>2</xdr:row>
      <xdr:rowOff>0</xdr:rowOff>
    </xdr:from>
    <xdr:to>
      <xdr:col>2</xdr:col>
      <xdr:colOff>0</xdr:colOff>
      <xdr:row>3</xdr:row>
      <xdr:rowOff>0</xdr:rowOff>
    </xdr:to>
    <xdr:cxnSp macro="">
      <xdr:nvCxnSpPr>
        <xdr:cNvPr id="3" name="直線コネクタ 2"/>
        <xdr:cNvCxnSpPr/>
      </xdr:nvCxnSpPr>
      <xdr:spPr>
        <a:xfrm>
          <a:off x="5953" y="342900"/>
          <a:ext cx="1365647" cy="1714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153866</xdr:colOff>
      <xdr:row>2</xdr:row>
      <xdr:rowOff>80596</xdr:rowOff>
    </xdr:from>
    <xdr:to>
      <xdr:col>8</xdr:col>
      <xdr:colOff>351693</xdr:colOff>
      <xdr:row>45</xdr:row>
      <xdr:rowOff>109904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0.0064</cdr:x>
      <cdr:y>0.16693</cdr:y>
    </cdr:from>
    <cdr:to>
      <cdr:x>0.46193</cdr:x>
      <cdr:y>0.2376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6646" y="1263530"/>
          <a:ext cx="2608373" cy="5348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利用率（利用人員）</a:t>
          </a:r>
          <a:endParaRPr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r>
            <a:rPr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0.06084</cdr:x>
      <cdr:y>0.04762</cdr:y>
    </cdr:from>
    <cdr:to>
      <cdr:x>0.4259</cdr:x>
      <cdr:y>0.1107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71475" y="366714"/>
          <a:ext cx="2228849" cy="485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400" b="1">
              <a:latin typeface="ＭＳ 明朝" panose="02020609040205080304" pitchFamily="17" charset="-128"/>
              <a:ea typeface="ＭＳ 明朝" panose="02020609040205080304" pitchFamily="17" charset="-128"/>
            </a:rPr>
            <a:t>口座振替利用状況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50"/>
  <sheetViews>
    <sheetView showGridLines="0" tabSelected="1" view="pageBreakPreview" zoomScale="115" zoomScaleNormal="85" zoomScaleSheetLayoutView="115" workbookViewId="0">
      <selection activeCell="B1" sqref="B1"/>
    </sheetView>
  </sheetViews>
  <sheetFormatPr defaultRowHeight="13.5" x14ac:dyDescent="0.15"/>
  <cols>
    <col min="1" max="2" width="1.875" customWidth="1"/>
    <col min="3" max="3" width="14.125" customWidth="1"/>
    <col min="4" max="4" width="11.25" customWidth="1"/>
    <col min="5" max="5" width="7.5" customWidth="1"/>
    <col min="6" max="6" width="15" customWidth="1"/>
    <col min="7" max="7" width="7.5" customWidth="1"/>
    <col min="8" max="8" width="15" customWidth="1"/>
    <col min="9" max="10" width="7.375" customWidth="1"/>
    <col min="11" max="12" width="1.875" customWidth="1"/>
    <col min="13" max="13" width="13.75" customWidth="1"/>
    <col min="14" max="14" width="11.25" customWidth="1"/>
    <col min="15" max="15" width="7.5" customWidth="1"/>
    <col min="16" max="16" width="15" customWidth="1"/>
    <col min="17" max="17" width="7.5" customWidth="1"/>
    <col min="18" max="18" width="15" customWidth="1"/>
    <col min="19" max="20" width="7.375" customWidth="1"/>
    <col min="21" max="22" width="1.875" customWidth="1"/>
    <col min="23" max="23" width="13.75" customWidth="1"/>
    <col min="24" max="24" width="11.25" customWidth="1"/>
    <col min="25" max="25" width="7.5" customWidth="1"/>
    <col min="26" max="26" width="15" customWidth="1"/>
    <col min="27" max="27" width="7.5" customWidth="1"/>
    <col min="28" max="28" width="15" customWidth="1"/>
    <col min="29" max="30" width="7.375" customWidth="1"/>
    <col min="31" max="32" width="1.875" customWidth="1"/>
    <col min="33" max="33" width="13.75" customWidth="1"/>
    <col min="34" max="34" width="11.25" customWidth="1"/>
    <col min="35" max="35" width="7.5" customWidth="1"/>
    <col min="36" max="36" width="15" customWidth="1"/>
    <col min="37" max="37" width="7.5" customWidth="1"/>
    <col min="38" max="38" width="15" customWidth="1"/>
    <col min="39" max="40" width="7.375" customWidth="1"/>
    <col min="41" max="42" width="1.875" customWidth="1"/>
    <col min="43" max="43" width="13.75" customWidth="1"/>
    <col min="44" max="44" width="11.25" customWidth="1"/>
    <col min="45" max="45" width="7.5" customWidth="1"/>
    <col min="46" max="46" width="15" customWidth="1"/>
    <col min="47" max="47" width="7.5" customWidth="1"/>
    <col min="48" max="48" width="15" customWidth="1"/>
    <col min="49" max="50" width="7.375" customWidth="1"/>
    <col min="51" max="51" width="13.75" hidden="1" customWidth="1"/>
    <col min="52" max="52" width="11.25" hidden="1" customWidth="1"/>
    <col min="53" max="53" width="7.5" hidden="1" customWidth="1"/>
    <col min="54" max="54" width="15" hidden="1" customWidth="1"/>
    <col min="55" max="55" width="7.5" hidden="1" customWidth="1"/>
    <col min="56" max="56" width="15" hidden="1" customWidth="1"/>
    <col min="57" max="58" width="7.5" hidden="1" customWidth="1"/>
  </cols>
  <sheetData>
    <row r="1" spans="1:58" ht="30" customHeight="1" x14ac:dyDescent="0.15">
      <c r="A1" s="104" t="s">
        <v>62</v>
      </c>
      <c r="B1" s="104"/>
      <c r="C1" s="104"/>
      <c r="D1" s="104"/>
      <c r="E1" s="104"/>
      <c r="K1" s="104"/>
      <c r="L1" s="104"/>
      <c r="M1" s="104"/>
      <c r="N1" s="104"/>
      <c r="O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3"/>
      <c r="AM1" s="103"/>
      <c r="AN1" s="103"/>
      <c r="AO1" s="205"/>
      <c r="AP1" s="205"/>
      <c r="AQ1" s="205"/>
      <c r="AR1" s="205"/>
      <c r="AS1" s="205"/>
      <c r="AT1" s="205"/>
      <c r="AU1" s="205"/>
      <c r="AV1" s="206"/>
      <c r="AW1" s="206"/>
      <c r="AX1" s="206"/>
    </row>
    <row r="2" spans="1:58" ht="30" customHeight="1" x14ac:dyDescent="0.15">
      <c r="A2" s="100"/>
      <c r="B2" s="102" t="s">
        <v>61</v>
      </c>
      <c r="C2" s="102"/>
      <c r="D2" s="143"/>
      <c r="E2" s="143"/>
      <c r="K2" s="100"/>
      <c r="L2" s="102"/>
      <c r="M2" s="102"/>
      <c r="N2" s="102"/>
      <c r="O2" s="102"/>
      <c r="U2" s="100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1"/>
      <c r="AM2" s="101"/>
      <c r="AN2" s="101"/>
      <c r="AO2" s="100"/>
      <c r="AP2" s="207"/>
      <c r="AQ2" s="207"/>
      <c r="AR2" s="207"/>
      <c r="AS2" s="207"/>
      <c r="AT2" s="207"/>
      <c r="AU2" s="207"/>
      <c r="AV2" s="208"/>
      <c r="AW2" s="208"/>
      <c r="AX2" s="208"/>
    </row>
    <row r="3" spans="1:58" ht="18.75" customHeight="1" x14ac:dyDescent="0.15">
      <c r="A3" s="183" t="s">
        <v>0</v>
      </c>
      <c r="B3" s="184"/>
      <c r="C3" s="185"/>
      <c r="D3" s="186" t="s">
        <v>109</v>
      </c>
      <c r="E3" s="187"/>
      <c r="F3" s="187"/>
      <c r="G3" s="187"/>
      <c r="H3" s="187"/>
      <c r="I3" s="187"/>
      <c r="J3" s="188"/>
      <c r="K3" s="183" t="s">
        <v>0</v>
      </c>
      <c r="L3" s="184"/>
      <c r="M3" s="185"/>
      <c r="N3" s="199" t="s">
        <v>60</v>
      </c>
      <c r="O3" s="200"/>
      <c r="P3" s="200"/>
      <c r="Q3" s="200"/>
      <c r="R3" s="200"/>
      <c r="S3" s="200"/>
      <c r="T3" s="201"/>
      <c r="U3" s="183" t="s">
        <v>0</v>
      </c>
      <c r="V3" s="184"/>
      <c r="W3" s="185"/>
      <c r="X3" s="212">
        <v>30</v>
      </c>
      <c r="Y3" s="213"/>
      <c r="Z3" s="213"/>
      <c r="AA3" s="213"/>
      <c r="AB3" s="213"/>
      <c r="AC3" s="213"/>
      <c r="AD3" s="214"/>
      <c r="AE3" s="183" t="s">
        <v>0</v>
      </c>
      <c r="AF3" s="184"/>
      <c r="AG3" s="185"/>
      <c r="AH3" s="212">
        <v>29</v>
      </c>
      <c r="AI3" s="213"/>
      <c r="AJ3" s="213"/>
      <c r="AK3" s="213"/>
      <c r="AL3" s="213"/>
      <c r="AM3" s="213"/>
      <c r="AN3" s="214"/>
      <c r="AO3" s="183" t="s">
        <v>0</v>
      </c>
      <c r="AP3" s="184"/>
      <c r="AQ3" s="185"/>
      <c r="AR3" s="202">
        <f>AH3-1</f>
        <v>28</v>
      </c>
      <c r="AS3" s="203"/>
      <c r="AT3" s="203"/>
      <c r="AU3" s="203"/>
      <c r="AV3" s="203"/>
      <c r="AW3" s="203"/>
      <c r="AX3" s="204"/>
      <c r="AY3" s="163"/>
      <c r="AZ3" s="202" t="e">
        <f>#REF!-1</f>
        <v>#REF!</v>
      </c>
      <c r="BA3" s="203"/>
      <c r="BB3" s="203"/>
      <c r="BC3" s="203"/>
      <c r="BD3" s="203"/>
      <c r="BE3" s="203"/>
      <c r="BF3" s="204"/>
    </row>
    <row r="4" spans="1:58" ht="18.75" customHeight="1" x14ac:dyDescent="0.15">
      <c r="A4" s="189" t="s">
        <v>2</v>
      </c>
      <c r="B4" s="190"/>
      <c r="C4" s="191"/>
      <c r="D4" s="192" t="s">
        <v>59</v>
      </c>
      <c r="E4" s="193"/>
      <c r="F4" s="192" t="s">
        <v>58</v>
      </c>
      <c r="G4" s="193"/>
      <c r="H4" s="192" t="s">
        <v>57</v>
      </c>
      <c r="I4" s="194"/>
      <c r="J4" s="193"/>
      <c r="K4" s="189" t="s">
        <v>2</v>
      </c>
      <c r="L4" s="190"/>
      <c r="M4" s="191"/>
      <c r="N4" s="192" t="s">
        <v>59</v>
      </c>
      <c r="O4" s="193"/>
      <c r="P4" s="192" t="s">
        <v>58</v>
      </c>
      <c r="Q4" s="193"/>
      <c r="R4" s="192" t="s">
        <v>57</v>
      </c>
      <c r="S4" s="194"/>
      <c r="T4" s="193"/>
      <c r="U4" s="189" t="s">
        <v>2</v>
      </c>
      <c r="V4" s="190"/>
      <c r="W4" s="191"/>
      <c r="X4" s="192" t="s">
        <v>59</v>
      </c>
      <c r="Y4" s="193"/>
      <c r="Z4" s="192" t="s">
        <v>58</v>
      </c>
      <c r="AA4" s="193"/>
      <c r="AB4" s="192" t="s">
        <v>57</v>
      </c>
      <c r="AC4" s="194"/>
      <c r="AD4" s="193"/>
      <c r="AE4" s="189" t="s">
        <v>2</v>
      </c>
      <c r="AF4" s="190"/>
      <c r="AG4" s="191"/>
      <c r="AH4" s="192" t="s">
        <v>59</v>
      </c>
      <c r="AI4" s="193"/>
      <c r="AJ4" s="192" t="s">
        <v>58</v>
      </c>
      <c r="AK4" s="193"/>
      <c r="AL4" s="192" t="s">
        <v>57</v>
      </c>
      <c r="AM4" s="194"/>
      <c r="AN4" s="193"/>
      <c r="AO4" s="189" t="s">
        <v>2</v>
      </c>
      <c r="AP4" s="190"/>
      <c r="AQ4" s="191"/>
      <c r="AR4" s="192" t="s">
        <v>59</v>
      </c>
      <c r="AS4" s="193"/>
      <c r="AT4" s="192" t="s">
        <v>58</v>
      </c>
      <c r="AU4" s="193"/>
      <c r="AV4" s="192" t="s">
        <v>57</v>
      </c>
      <c r="AW4" s="194"/>
      <c r="AX4" s="193"/>
      <c r="AY4" s="164"/>
      <c r="AZ4" s="209" t="s">
        <v>59</v>
      </c>
      <c r="BA4" s="210"/>
      <c r="BB4" s="209" t="s">
        <v>58</v>
      </c>
      <c r="BC4" s="210"/>
      <c r="BD4" s="209" t="s">
        <v>57</v>
      </c>
      <c r="BE4" s="211"/>
      <c r="BF4" s="210"/>
    </row>
    <row r="5" spans="1:58" ht="18.75" customHeight="1" x14ac:dyDescent="0.15">
      <c r="A5" s="195" t="s">
        <v>9</v>
      </c>
      <c r="B5" s="168"/>
      <c r="C5" s="169"/>
      <c r="D5" s="99" t="s">
        <v>14</v>
      </c>
      <c r="E5" s="98" t="s">
        <v>55</v>
      </c>
      <c r="F5" s="99" t="s">
        <v>14</v>
      </c>
      <c r="G5" s="98" t="s">
        <v>55</v>
      </c>
      <c r="H5" s="99" t="s">
        <v>14</v>
      </c>
      <c r="I5" s="98" t="s">
        <v>56</v>
      </c>
      <c r="J5" s="98" t="s">
        <v>55</v>
      </c>
      <c r="K5" s="195" t="s">
        <v>9</v>
      </c>
      <c r="L5" s="168"/>
      <c r="M5" s="169"/>
      <c r="N5" s="99" t="s">
        <v>14</v>
      </c>
      <c r="O5" s="98" t="s">
        <v>55</v>
      </c>
      <c r="P5" s="99" t="s">
        <v>14</v>
      </c>
      <c r="Q5" s="98" t="s">
        <v>55</v>
      </c>
      <c r="R5" s="99" t="s">
        <v>14</v>
      </c>
      <c r="S5" s="98" t="s">
        <v>56</v>
      </c>
      <c r="T5" s="98" t="s">
        <v>55</v>
      </c>
      <c r="U5" s="195" t="s">
        <v>9</v>
      </c>
      <c r="V5" s="168"/>
      <c r="W5" s="169"/>
      <c r="X5" s="99" t="s">
        <v>14</v>
      </c>
      <c r="Y5" s="98" t="s">
        <v>55</v>
      </c>
      <c r="Z5" s="99" t="s">
        <v>14</v>
      </c>
      <c r="AA5" s="98" t="s">
        <v>55</v>
      </c>
      <c r="AB5" s="99" t="s">
        <v>14</v>
      </c>
      <c r="AC5" s="98" t="s">
        <v>56</v>
      </c>
      <c r="AD5" s="98" t="s">
        <v>55</v>
      </c>
      <c r="AE5" s="195" t="s">
        <v>9</v>
      </c>
      <c r="AF5" s="168"/>
      <c r="AG5" s="169"/>
      <c r="AH5" s="99" t="s">
        <v>14</v>
      </c>
      <c r="AI5" s="98" t="s">
        <v>55</v>
      </c>
      <c r="AJ5" s="99" t="s">
        <v>14</v>
      </c>
      <c r="AK5" s="98" t="s">
        <v>55</v>
      </c>
      <c r="AL5" s="99" t="s">
        <v>14</v>
      </c>
      <c r="AM5" s="98" t="s">
        <v>56</v>
      </c>
      <c r="AN5" s="98" t="s">
        <v>55</v>
      </c>
      <c r="AO5" s="195" t="s">
        <v>9</v>
      </c>
      <c r="AP5" s="168"/>
      <c r="AQ5" s="169"/>
      <c r="AR5" s="99" t="s">
        <v>14</v>
      </c>
      <c r="AS5" s="98" t="s">
        <v>55</v>
      </c>
      <c r="AT5" s="99" t="s">
        <v>14</v>
      </c>
      <c r="AU5" s="98" t="s">
        <v>55</v>
      </c>
      <c r="AV5" s="99" t="s">
        <v>14</v>
      </c>
      <c r="AW5" s="98" t="s">
        <v>56</v>
      </c>
      <c r="AX5" s="98" t="s">
        <v>55</v>
      </c>
      <c r="AY5" s="161"/>
      <c r="AZ5" s="97" t="s">
        <v>14</v>
      </c>
      <c r="BA5" s="96" t="s">
        <v>55</v>
      </c>
      <c r="BB5" s="97" t="s">
        <v>14</v>
      </c>
      <c r="BC5" s="96" t="s">
        <v>55</v>
      </c>
      <c r="BD5" s="97" t="s">
        <v>14</v>
      </c>
      <c r="BE5" s="96" t="s">
        <v>56</v>
      </c>
      <c r="BF5" s="96" t="s">
        <v>55</v>
      </c>
    </row>
    <row r="6" spans="1:58" ht="11.25" customHeight="1" x14ac:dyDescent="0.15">
      <c r="A6" s="95"/>
      <c r="B6" s="83"/>
      <c r="C6" s="82"/>
      <c r="D6" s="94" t="s">
        <v>54</v>
      </c>
      <c r="E6" s="128" t="s">
        <v>36</v>
      </c>
      <c r="F6" s="128" t="s">
        <v>3</v>
      </c>
      <c r="G6" s="128" t="s">
        <v>36</v>
      </c>
      <c r="H6" s="128" t="s">
        <v>3</v>
      </c>
      <c r="I6" s="128" t="s">
        <v>36</v>
      </c>
      <c r="J6" s="128" t="s">
        <v>36</v>
      </c>
      <c r="K6" s="95"/>
      <c r="L6" s="83"/>
      <c r="M6" s="82"/>
      <c r="N6" s="94" t="s">
        <v>54</v>
      </c>
      <c r="O6" s="27" t="s">
        <v>53</v>
      </c>
      <c r="P6" s="27" t="s">
        <v>3</v>
      </c>
      <c r="Q6" s="27" t="s">
        <v>53</v>
      </c>
      <c r="R6" s="27" t="s">
        <v>3</v>
      </c>
      <c r="S6" s="27" t="s">
        <v>53</v>
      </c>
      <c r="T6" s="27" t="s">
        <v>53</v>
      </c>
      <c r="U6" s="95"/>
      <c r="V6" s="83"/>
      <c r="W6" s="82"/>
      <c r="X6" s="94" t="s">
        <v>54</v>
      </c>
      <c r="Y6" s="27" t="s">
        <v>53</v>
      </c>
      <c r="Z6" s="27" t="s">
        <v>3</v>
      </c>
      <c r="AA6" s="27" t="s">
        <v>53</v>
      </c>
      <c r="AB6" s="27" t="s">
        <v>3</v>
      </c>
      <c r="AC6" s="27" t="s">
        <v>53</v>
      </c>
      <c r="AD6" s="27" t="s">
        <v>53</v>
      </c>
      <c r="AE6" s="95"/>
      <c r="AF6" s="83"/>
      <c r="AG6" s="82"/>
      <c r="AH6" s="94" t="s">
        <v>54</v>
      </c>
      <c r="AI6" s="27" t="s">
        <v>53</v>
      </c>
      <c r="AJ6" s="27" t="s">
        <v>3</v>
      </c>
      <c r="AK6" s="27" t="s">
        <v>53</v>
      </c>
      <c r="AL6" s="27" t="s">
        <v>3</v>
      </c>
      <c r="AM6" s="27" t="s">
        <v>53</v>
      </c>
      <c r="AN6" s="27" t="s">
        <v>53</v>
      </c>
      <c r="AO6" s="95"/>
      <c r="AP6" s="83"/>
      <c r="AQ6" s="82"/>
      <c r="AR6" s="94" t="s">
        <v>54</v>
      </c>
      <c r="AS6" s="27" t="s">
        <v>53</v>
      </c>
      <c r="AT6" s="27" t="s">
        <v>3</v>
      </c>
      <c r="AU6" s="27" t="s">
        <v>53</v>
      </c>
      <c r="AV6" s="27" t="s">
        <v>3</v>
      </c>
      <c r="AW6" s="27" t="s">
        <v>53</v>
      </c>
      <c r="AX6" s="27" t="s">
        <v>53</v>
      </c>
      <c r="AY6" s="93"/>
      <c r="AZ6" s="92" t="s">
        <v>54</v>
      </c>
      <c r="BA6" s="91" t="s">
        <v>53</v>
      </c>
      <c r="BB6" s="91" t="s">
        <v>3</v>
      </c>
      <c r="BC6" s="91" t="s">
        <v>53</v>
      </c>
      <c r="BD6" s="91" t="s">
        <v>3</v>
      </c>
      <c r="BE6" s="91" t="s">
        <v>52</v>
      </c>
      <c r="BF6" s="91" t="s">
        <v>52</v>
      </c>
    </row>
    <row r="7" spans="1:58" ht="26.25" customHeight="1" x14ac:dyDescent="0.15">
      <c r="A7" s="195" t="s">
        <v>51</v>
      </c>
      <c r="B7" s="168"/>
      <c r="C7" s="169"/>
      <c r="D7" s="90">
        <v>25528404</v>
      </c>
      <c r="E7" s="37">
        <v>99.352916383047528</v>
      </c>
      <c r="F7" s="90">
        <v>27206161868</v>
      </c>
      <c r="G7" s="37">
        <v>99.457804915304777</v>
      </c>
      <c r="H7" s="90">
        <v>25985601065</v>
      </c>
      <c r="I7" s="37">
        <v>95.5</v>
      </c>
      <c r="J7" s="37">
        <v>99.24323723116693</v>
      </c>
      <c r="K7" s="195" t="s">
        <v>51</v>
      </c>
      <c r="L7" s="168"/>
      <c r="M7" s="169"/>
      <c r="N7" s="90">
        <v>25694670</v>
      </c>
      <c r="O7" s="37">
        <v>100.12772245103967</v>
      </c>
      <c r="P7" s="90">
        <v>27354476495</v>
      </c>
      <c r="Q7" s="37">
        <v>100.51043298966775</v>
      </c>
      <c r="R7" s="90">
        <v>26183749936</v>
      </c>
      <c r="S7" s="37">
        <v>95.7</v>
      </c>
      <c r="T7" s="37">
        <v>100.8573460308494</v>
      </c>
      <c r="U7" s="195" t="s">
        <v>51</v>
      </c>
      <c r="V7" s="168"/>
      <c r="W7" s="169"/>
      <c r="X7" s="90">
        <v>25661894</v>
      </c>
      <c r="Y7" s="37">
        <v>99.566583652784885</v>
      </c>
      <c r="Z7" s="90">
        <v>27215559302</v>
      </c>
      <c r="AA7" s="37">
        <v>99.946425600896177</v>
      </c>
      <c r="AB7" s="90">
        <v>25961172851</v>
      </c>
      <c r="AC7" s="37">
        <v>95.4</v>
      </c>
      <c r="AD7" s="37">
        <v>100.20945745094274</v>
      </c>
      <c r="AE7" s="195" t="s">
        <v>51</v>
      </c>
      <c r="AF7" s="168"/>
      <c r="AG7" s="169"/>
      <c r="AH7" s="90">
        <v>25773601</v>
      </c>
      <c r="AI7" s="37">
        <v>101.1896981686085</v>
      </c>
      <c r="AJ7" s="90">
        <v>27230147690</v>
      </c>
      <c r="AK7" s="37">
        <v>100.19636055006806</v>
      </c>
      <c r="AL7" s="90">
        <v>25906908900</v>
      </c>
      <c r="AM7" s="37">
        <v>95.1</v>
      </c>
      <c r="AN7" s="37">
        <v>100.43131038291315</v>
      </c>
      <c r="AO7" s="195" t="s">
        <v>51</v>
      </c>
      <c r="AP7" s="168"/>
      <c r="AQ7" s="169"/>
      <c r="AR7" s="90">
        <v>25470578</v>
      </c>
      <c r="AS7" s="37">
        <v>101.118635749601</v>
      </c>
      <c r="AT7" s="90">
        <v>27176783209</v>
      </c>
      <c r="AU7" s="37">
        <v>101.83394596937075</v>
      </c>
      <c r="AV7" s="90">
        <v>25795649585</v>
      </c>
      <c r="AW7" s="37">
        <v>94.9</v>
      </c>
      <c r="AX7" s="37">
        <v>102.18966208948747</v>
      </c>
      <c r="AY7" s="161"/>
      <c r="AZ7" s="89">
        <f>SUM(AZ10,AZ17,AZ21,AZ24,AZ25,AZ26,AZ27)</f>
        <v>25247614</v>
      </c>
      <c r="BA7" s="39">
        <v>100.3</v>
      </c>
      <c r="BB7" s="89">
        <f>SUM(BB10,BB17,BB21,BB24,BB25,BB26,BB27)</f>
        <v>27719242403</v>
      </c>
      <c r="BC7" s="39">
        <v>100.4</v>
      </c>
      <c r="BD7" s="89">
        <f>SUM(BD10,BD17,BD21,BD24,BD25,BD26,BD27)</f>
        <v>25659502614</v>
      </c>
      <c r="BE7" s="40">
        <f t="shared" ref="BE7:BE25" si="0">ROUND(BD7/BB7*100,1)</f>
        <v>92.6</v>
      </c>
      <c r="BF7" s="39" t="e">
        <f>BD7/BN7*100</f>
        <v>#DIV/0!</v>
      </c>
    </row>
    <row r="8" spans="1:58" ht="26.25" customHeight="1" x14ac:dyDescent="0.15">
      <c r="A8" s="88"/>
      <c r="B8" s="87">
        <v>1</v>
      </c>
      <c r="C8" s="86" t="s">
        <v>50</v>
      </c>
      <c r="D8" s="15">
        <v>25301582</v>
      </c>
      <c r="E8" s="37">
        <v>99.349415885520187</v>
      </c>
      <c r="F8" s="15">
        <v>26086097849</v>
      </c>
      <c r="G8" s="37">
        <v>99.634713095826882</v>
      </c>
      <c r="H8" s="15">
        <v>25742302856</v>
      </c>
      <c r="I8" s="37">
        <v>98.7</v>
      </c>
      <c r="J8" s="37">
        <v>99.304422455884051</v>
      </c>
      <c r="K8" s="88"/>
      <c r="L8" s="87">
        <v>1</v>
      </c>
      <c r="M8" s="86" t="s">
        <v>50</v>
      </c>
      <c r="N8" s="15">
        <v>25467268</v>
      </c>
      <c r="O8" s="37">
        <v>100.31302439069351</v>
      </c>
      <c r="P8" s="15">
        <v>26181736303</v>
      </c>
      <c r="Q8" s="37">
        <v>100.71899917661726</v>
      </c>
      <c r="R8" s="15">
        <v>25922614743</v>
      </c>
      <c r="S8" s="37">
        <v>99</v>
      </c>
      <c r="T8" s="37">
        <v>100.72378074152483</v>
      </c>
      <c r="U8" s="88"/>
      <c r="V8" s="87">
        <v>1</v>
      </c>
      <c r="W8" s="86" t="s">
        <v>50</v>
      </c>
      <c r="X8" s="15">
        <v>25387798</v>
      </c>
      <c r="Y8" s="37">
        <v>99.366088003719483</v>
      </c>
      <c r="Z8" s="15">
        <v>25994833663</v>
      </c>
      <c r="AA8" s="37">
        <v>100.10187662103426</v>
      </c>
      <c r="AB8" s="15">
        <v>25736340070</v>
      </c>
      <c r="AC8" s="37">
        <v>99</v>
      </c>
      <c r="AD8" s="37">
        <v>100.14151903833451</v>
      </c>
      <c r="AE8" s="88"/>
      <c r="AF8" s="87">
        <v>1</v>
      </c>
      <c r="AG8" s="86" t="s">
        <v>50</v>
      </c>
      <c r="AH8" s="15">
        <v>25549761</v>
      </c>
      <c r="AI8" s="37">
        <v>101.08413451666574</v>
      </c>
      <c r="AJ8" s="15">
        <v>25968377957</v>
      </c>
      <c r="AK8" s="37">
        <v>100.28610121522645</v>
      </c>
      <c r="AL8" s="15">
        <v>25699969720</v>
      </c>
      <c r="AM8" s="37">
        <v>99</v>
      </c>
      <c r="AN8" s="37">
        <v>100.43534477982934</v>
      </c>
      <c r="AO8" s="88"/>
      <c r="AP8" s="87">
        <v>1</v>
      </c>
      <c r="AQ8" s="86" t="s">
        <v>50</v>
      </c>
      <c r="AR8" s="15">
        <v>25275738</v>
      </c>
      <c r="AS8" s="37">
        <v>101.10332810438054</v>
      </c>
      <c r="AT8" s="15">
        <v>25894294067</v>
      </c>
      <c r="AU8" s="37">
        <v>102.21140713845361</v>
      </c>
      <c r="AV8" s="15">
        <v>25588571211</v>
      </c>
      <c r="AW8" s="37">
        <v>98.8</v>
      </c>
      <c r="AX8" s="37">
        <v>102.29060129744698</v>
      </c>
      <c r="AY8" s="85" t="s">
        <v>50</v>
      </c>
      <c r="AZ8" s="61">
        <f>SUM(AZ12,AZ15,AZ18,AZ20,AZ22,AZ24,AZ25,AZ26,AZ27)</f>
        <v>25014196</v>
      </c>
      <c r="BA8" s="39">
        <v>100.4</v>
      </c>
      <c r="BB8" s="61">
        <f>SUM(BB12,BB15,BB18,BB20,BB22,BB24,BB25,BB26,BB27)</f>
        <v>25849356895</v>
      </c>
      <c r="BC8" s="39">
        <v>100.8</v>
      </c>
      <c r="BD8" s="61">
        <f>SUM(BD12,BD15,BD18,BD20,BD22,BD24,BD25,BD26,BD27)</f>
        <v>25416666588</v>
      </c>
      <c r="BE8" s="40">
        <f t="shared" si="0"/>
        <v>98.3</v>
      </c>
      <c r="BF8" s="39" t="e">
        <f>BD8/BN8*100</f>
        <v>#DIV/0!</v>
      </c>
    </row>
    <row r="9" spans="1:58" ht="26.25" customHeight="1" thickBot="1" x14ac:dyDescent="0.2">
      <c r="A9" s="58"/>
      <c r="B9" s="83">
        <v>2</v>
      </c>
      <c r="C9" s="82" t="s">
        <v>49</v>
      </c>
      <c r="D9" s="84">
        <v>226822</v>
      </c>
      <c r="E9" s="59">
        <v>99.744945075241205</v>
      </c>
      <c r="F9" s="84">
        <v>1120064019</v>
      </c>
      <c r="G9" s="59">
        <v>95.508282792784172</v>
      </c>
      <c r="H9" s="84">
        <v>243298209</v>
      </c>
      <c r="I9" s="59">
        <v>21.7</v>
      </c>
      <c r="J9" s="59">
        <v>93.169444610248291</v>
      </c>
      <c r="K9" s="58"/>
      <c r="L9" s="83">
        <v>2</v>
      </c>
      <c r="M9" s="82" t="s">
        <v>49</v>
      </c>
      <c r="N9" s="84">
        <v>227402</v>
      </c>
      <c r="O9" s="59">
        <v>82.964362850971924</v>
      </c>
      <c r="P9" s="84">
        <v>1172740192</v>
      </c>
      <c r="Q9" s="59">
        <v>96.069104681105159</v>
      </c>
      <c r="R9" s="84">
        <v>261135193</v>
      </c>
      <c r="S9" s="59">
        <v>22.3</v>
      </c>
      <c r="T9" s="59">
        <v>116.14640526996818</v>
      </c>
      <c r="U9" s="58"/>
      <c r="V9" s="83">
        <v>2</v>
      </c>
      <c r="W9" s="82" t="s">
        <v>49</v>
      </c>
      <c r="X9" s="84">
        <v>274096</v>
      </c>
      <c r="Y9" s="59">
        <v>122.45175125089349</v>
      </c>
      <c r="Z9" s="84">
        <v>1220725639</v>
      </c>
      <c r="AA9" s="59">
        <v>96.747101081398341</v>
      </c>
      <c r="AB9" s="84">
        <v>224832781</v>
      </c>
      <c r="AC9" s="59">
        <v>18.399999999999999</v>
      </c>
      <c r="AD9" s="59">
        <v>108.64679226041196</v>
      </c>
      <c r="AE9" s="58"/>
      <c r="AF9" s="83">
        <v>2</v>
      </c>
      <c r="AG9" s="82" t="s">
        <v>49</v>
      </c>
      <c r="AH9" s="84">
        <v>223840</v>
      </c>
      <c r="AI9" s="59">
        <v>114.88400739067953</v>
      </c>
      <c r="AJ9" s="84">
        <v>1261769733</v>
      </c>
      <c r="AK9" s="59">
        <v>98.384437862164759</v>
      </c>
      <c r="AL9" s="84">
        <v>206939180</v>
      </c>
      <c r="AM9" s="59">
        <v>16.399999999999999</v>
      </c>
      <c r="AN9" s="59">
        <v>99.932781971718583</v>
      </c>
      <c r="AO9" s="58"/>
      <c r="AP9" s="83">
        <v>2</v>
      </c>
      <c r="AQ9" s="82" t="s">
        <v>49</v>
      </c>
      <c r="AR9" s="84">
        <v>194840</v>
      </c>
      <c r="AS9" s="59">
        <v>103.14452091053468</v>
      </c>
      <c r="AT9" s="84">
        <v>1282489142</v>
      </c>
      <c r="AU9" s="59">
        <v>94.767777494352188</v>
      </c>
      <c r="AV9" s="84">
        <v>207078374</v>
      </c>
      <c r="AW9" s="59">
        <v>16.100000000000001</v>
      </c>
      <c r="AX9" s="59">
        <v>91.083245739208834</v>
      </c>
      <c r="AY9" s="81" t="s">
        <v>49</v>
      </c>
      <c r="AZ9" s="80">
        <f>SUM(AZ13,AZ16,AZ19,AZ23)</f>
        <v>233418</v>
      </c>
      <c r="BA9" s="55">
        <v>95.7</v>
      </c>
      <c r="BB9" s="80">
        <f>SUM(BB13,BB16,BB19,BB23)</f>
        <v>1869885508</v>
      </c>
      <c r="BC9" s="55">
        <v>94.6</v>
      </c>
      <c r="BD9" s="80">
        <f>SUM(BD13,BD16,BD19,BD23)</f>
        <v>242836026</v>
      </c>
      <c r="BE9" s="56">
        <f t="shared" si="0"/>
        <v>13</v>
      </c>
      <c r="BF9" s="55" t="e">
        <f>BD9/BN9*100</f>
        <v>#DIV/0!</v>
      </c>
    </row>
    <row r="10" spans="1:58" ht="26.25" customHeight="1" thickTop="1" x14ac:dyDescent="0.15">
      <c r="A10" s="77">
        <v>1</v>
      </c>
      <c r="B10" s="196" t="s">
        <v>48</v>
      </c>
      <c r="C10" s="197"/>
      <c r="D10" s="79">
        <v>10466036</v>
      </c>
      <c r="E10" s="78">
        <v>96.919900598639913</v>
      </c>
      <c r="F10" s="79">
        <v>11158287044</v>
      </c>
      <c r="G10" s="78">
        <v>97.35934564672128</v>
      </c>
      <c r="H10" s="79">
        <v>10708782365</v>
      </c>
      <c r="I10" s="78">
        <v>96</v>
      </c>
      <c r="J10" s="78">
        <v>97.359602407239848</v>
      </c>
      <c r="K10" s="77">
        <v>1</v>
      </c>
      <c r="L10" s="196" t="s">
        <v>48</v>
      </c>
      <c r="M10" s="197"/>
      <c r="N10" s="79">
        <v>10798645</v>
      </c>
      <c r="O10" s="78">
        <v>99.047284044094411</v>
      </c>
      <c r="P10" s="79">
        <v>11460930607</v>
      </c>
      <c r="Q10" s="78">
        <v>99.43759158014376</v>
      </c>
      <c r="R10" s="79">
        <v>10999205112</v>
      </c>
      <c r="S10" s="78">
        <v>96</v>
      </c>
      <c r="T10" s="78">
        <v>99.751218950405203</v>
      </c>
      <c r="U10" s="77">
        <v>1</v>
      </c>
      <c r="V10" s="196" t="s">
        <v>48</v>
      </c>
      <c r="W10" s="197"/>
      <c r="X10" s="79">
        <v>10902515</v>
      </c>
      <c r="Y10" s="78">
        <v>101.36311233834454</v>
      </c>
      <c r="Z10" s="79">
        <v>11525752409</v>
      </c>
      <c r="AA10" s="78">
        <v>101.42494728268146</v>
      </c>
      <c r="AB10" s="79">
        <v>11026637296</v>
      </c>
      <c r="AC10" s="78">
        <v>95.7</v>
      </c>
      <c r="AD10" s="78">
        <v>101.90274238946103</v>
      </c>
      <c r="AE10" s="77">
        <v>1</v>
      </c>
      <c r="AF10" s="196" t="s">
        <v>48</v>
      </c>
      <c r="AG10" s="197"/>
      <c r="AH10" s="79">
        <v>10755900</v>
      </c>
      <c r="AI10" s="78">
        <v>101.31553167599827</v>
      </c>
      <c r="AJ10" s="79">
        <v>11363823909</v>
      </c>
      <c r="AK10" s="78">
        <v>100.31491768184735</v>
      </c>
      <c r="AL10" s="79">
        <v>10820746368</v>
      </c>
      <c r="AM10" s="78">
        <v>95.2</v>
      </c>
      <c r="AN10" s="78">
        <v>100.70850938348737</v>
      </c>
      <c r="AO10" s="77">
        <v>1</v>
      </c>
      <c r="AP10" s="196" t="s">
        <v>48</v>
      </c>
      <c r="AQ10" s="197"/>
      <c r="AR10" s="79">
        <v>10616240</v>
      </c>
      <c r="AS10" s="78">
        <v>97.674487073327811</v>
      </c>
      <c r="AT10" s="79">
        <v>11328149563</v>
      </c>
      <c r="AU10" s="78">
        <v>100.5186952189916</v>
      </c>
      <c r="AV10" s="79">
        <v>10744619729</v>
      </c>
      <c r="AW10" s="78">
        <v>94.8</v>
      </c>
      <c r="AX10" s="78">
        <v>100.6461469552389</v>
      </c>
      <c r="AY10" s="162"/>
      <c r="AZ10" s="76">
        <f>SUM(AZ11,AZ14)</f>
        <v>10040971</v>
      </c>
      <c r="BA10" s="74">
        <v>101.1</v>
      </c>
      <c r="BB10" s="76">
        <f>SUM(BB11,BB14)</f>
        <v>11118516711</v>
      </c>
      <c r="BC10" s="74">
        <v>101.8</v>
      </c>
      <c r="BD10" s="76">
        <f>SUM(BD11,BD14)</f>
        <v>10268093397</v>
      </c>
      <c r="BE10" s="75">
        <f t="shared" si="0"/>
        <v>92.4</v>
      </c>
      <c r="BF10" s="74">
        <v>100.4</v>
      </c>
    </row>
    <row r="11" spans="1:58" ht="26.25" customHeight="1" x14ac:dyDescent="0.15">
      <c r="A11" s="70"/>
      <c r="B11" s="172" t="s">
        <v>47</v>
      </c>
      <c r="C11" s="171"/>
      <c r="D11" s="15">
        <v>8798664</v>
      </c>
      <c r="E11" s="37">
        <v>99.276514097995161</v>
      </c>
      <c r="F11" s="15">
        <v>9410253420</v>
      </c>
      <c r="G11" s="37">
        <v>100.72701601219131</v>
      </c>
      <c r="H11" s="15">
        <v>8998594742</v>
      </c>
      <c r="I11" s="37">
        <v>95.6</v>
      </c>
      <c r="J11" s="37">
        <v>101.12835911079942</v>
      </c>
      <c r="K11" s="70"/>
      <c r="L11" s="172" t="s">
        <v>47</v>
      </c>
      <c r="M11" s="171"/>
      <c r="N11" s="15">
        <v>8862785</v>
      </c>
      <c r="O11" s="37">
        <v>99.237966502818722</v>
      </c>
      <c r="P11" s="15">
        <v>9342333162</v>
      </c>
      <c r="Q11" s="37">
        <v>98.728846367055382</v>
      </c>
      <c r="R11" s="15">
        <v>8898191191</v>
      </c>
      <c r="S11" s="37">
        <v>95.2</v>
      </c>
      <c r="T11" s="37">
        <v>99.104699827569021</v>
      </c>
      <c r="U11" s="70"/>
      <c r="V11" s="172" t="s">
        <v>47</v>
      </c>
      <c r="W11" s="171"/>
      <c r="X11" s="15">
        <v>8930841</v>
      </c>
      <c r="Y11" s="37">
        <v>102.01953381577671</v>
      </c>
      <c r="Z11" s="15">
        <v>9462617569</v>
      </c>
      <c r="AA11" s="37">
        <v>101.52127562749502</v>
      </c>
      <c r="AB11" s="15">
        <v>8978576401</v>
      </c>
      <c r="AC11" s="37">
        <v>94.9</v>
      </c>
      <c r="AD11" s="37">
        <v>102.08001392781343</v>
      </c>
      <c r="AE11" s="70"/>
      <c r="AF11" s="172" t="s">
        <v>47</v>
      </c>
      <c r="AG11" s="171"/>
      <c r="AH11" s="15">
        <v>8754050</v>
      </c>
      <c r="AI11" s="37">
        <v>101.87064340823665</v>
      </c>
      <c r="AJ11" s="15">
        <v>9320822173</v>
      </c>
      <c r="AK11" s="37">
        <v>100.2945820949906</v>
      </c>
      <c r="AL11" s="15">
        <v>8795626152</v>
      </c>
      <c r="AM11" s="37">
        <v>94.4</v>
      </c>
      <c r="AN11" s="37">
        <v>100.76124854546987</v>
      </c>
      <c r="AO11" s="70"/>
      <c r="AP11" s="172" t="s">
        <v>47</v>
      </c>
      <c r="AQ11" s="171"/>
      <c r="AR11" s="15">
        <v>8593300</v>
      </c>
      <c r="AS11" s="37">
        <v>100.40074775090548</v>
      </c>
      <c r="AT11" s="15">
        <v>9293445347</v>
      </c>
      <c r="AU11" s="37">
        <v>101.65233835926968</v>
      </c>
      <c r="AV11" s="15">
        <v>8729175431</v>
      </c>
      <c r="AW11" s="37">
        <v>93.9</v>
      </c>
      <c r="AX11" s="37">
        <v>101.89784565465317</v>
      </c>
      <c r="AY11" s="158"/>
      <c r="AZ11" s="61">
        <f>SUM(AZ12:AZ13)</f>
        <v>7954594</v>
      </c>
      <c r="BA11" s="39">
        <v>98.5</v>
      </c>
      <c r="BB11" s="61">
        <f>SUM(BB12:BB13)</f>
        <v>8808110201</v>
      </c>
      <c r="BC11" s="39">
        <v>98.6</v>
      </c>
      <c r="BD11" s="61">
        <f>SUM(BD12:BD13)</f>
        <v>7985127739</v>
      </c>
      <c r="BE11" s="40">
        <f t="shared" si="0"/>
        <v>90.7</v>
      </c>
      <c r="BF11" s="39">
        <v>100.1</v>
      </c>
    </row>
    <row r="12" spans="1:58" ht="26.25" customHeight="1" x14ac:dyDescent="0.15">
      <c r="A12" s="70"/>
      <c r="B12" s="58"/>
      <c r="C12" s="69" t="s">
        <v>46</v>
      </c>
      <c r="D12" s="60">
        <v>8701962</v>
      </c>
      <c r="E12" s="73">
        <v>99.295378568421853</v>
      </c>
      <c r="F12" s="60">
        <v>8981826160</v>
      </c>
      <c r="G12" s="73">
        <v>101.10427820171004</v>
      </c>
      <c r="H12" s="60">
        <v>8886773427</v>
      </c>
      <c r="I12" s="73">
        <v>98.9</v>
      </c>
      <c r="J12" s="73">
        <v>101.22138949601708</v>
      </c>
      <c r="K12" s="70"/>
      <c r="L12" s="58"/>
      <c r="M12" s="69" t="s">
        <v>46</v>
      </c>
      <c r="N12" s="60">
        <v>8763713</v>
      </c>
      <c r="O12" s="73">
        <v>99.397606281172642</v>
      </c>
      <c r="P12" s="60">
        <v>8883725120</v>
      </c>
      <c r="Q12" s="73">
        <v>98.969699233931991</v>
      </c>
      <c r="R12" s="60">
        <v>8779541035</v>
      </c>
      <c r="S12" s="73">
        <v>98.8</v>
      </c>
      <c r="T12" s="73">
        <v>98.899050529180784</v>
      </c>
      <c r="U12" s="70"/>
      <c r="V12" s="58"/>
      <c r="W12" s="69" t="s">
        <v>46</v>
      </c>
      <c r="X12" s="60">
        <v>8816825</v>
      </c>
      <c r="Y12" s="73">
        <v>101.80656253716643</v>
      </c>
      <c r="Z12" s="60">
        <v>8976207050</v>
      </c>
      <c r="AA12" s="73">
        <v>101.99074270153395</v>
      </c>
      <c r="AB12" s="60">
        <v>8877275351</v>
      </c>
      <c r="AC12" s="73">
        <v>98.9</v>
      </c>
      <c r="AD12" s="73">
        <v>102.08572504352288</v>
      </c>
      <c r="AE12" s="70"/>
      <c r="AF12" s="58"/>
      <c r="AG12" s="69" t="s">
        <v>46</v>
      </c>
      <c r="AH12" s="60">
        <v>8660370</v>
      </c>
      <c r="AI12" s="73">
        <v>101.74689368021355</v>
      </c>
      <c r="AJ12" s="60">
        <v>8801001750</v>
      </c>
      <c r="AK12" s="73">
        <v>100.3880606305212</v>
      </c>
      <c r="AL12" s="60">
        <v>8695902730</v>
      </c>
      <c r="AM12" s="73">
        <v>98.8</v>
      </c>
      <c r="AN12" s="73">
        <v>100.68921196850837</v>
      </c>
      <c r="AO12" s="70"/>
      <c r="AP12" s="58"/>
      <c r="AQ12" s="69" t="s">
        <v>46</v>
      </c>
      <c r="AR12" s="60">
        <v>8511680</v>
      </c>
      <c r="AS12" s="73">
        <v>100.34991747229427</v>
      </c>
      <c r="AT12" s="60">
        <v>8766980550</v>
      </c>
      <c r="AU12" s="73">
        <v>101.90314358911954</v>
      </c>
      <c r="AV12" s="60">
        <v>8636379767</v>
      </c>
      <c r="AW12" s="73">
        <v>98.5</v>
      </c>
      <c r="AX12" s="73">
        <v>101.9747933159954</v>
      </c>
      <c r="AY12" s="68" t="s">
        <v>45</v>
      </c>
      <c r="AZ12" s="57">
        <v>7860240</v>
      </c>
      <c r="BA12" s="71">
        <v>98.6</v>
      </c>
      <c r="BB12" s="57">
        <v>8038680560</v>
      </c>
      <c r="BC12" s="71">
        <v>98.6</v>
      </c>
      <c r="BD12" s="57">
        <v>7892952762</v>
      </c>
      <c r="BE12" s="72">
        <f t="shared" si="0"/>
        <v>98.2</v>
      </c>
      <c r="BF12" s="71">
        <v>100.1</v>
      </c>
    </row>
    <row r="13" spans="1:58" ht="26.25" customHeight="1" x14ac:dyDescent="0.15">
      <c r="A13" s="70"/>
      <c r="B13" s="49"/>
      <c r="C13" s="67" t="s">
        <v>44</v>
      </c>
      <c r="D13" s="51">
        <v>96702</v>
      </c>
      <c r="E13" s="37">
        <v>97.607800387596896</v>
      </c>
      <c r="F13" s="51">
        <v>428427260</v>
      </c>
      <c r="G13" s="37">
        <v>93.419046498098695</v>
      </c>
      <c r="H13" s="51">
        <v>111821315</v>
      </c>
      <c r="I13" s="37">
        <v>26.1</v>
      </c>
      <c r="J13" s="37">
        <v>94.244557925402134</v>
      </c>
      <c r="K13" s="70"/>
      <c r="L13" s="49"/>
      <c r="M13" s="67" t="s">
        <v>44</v>
      </c>
      <c r="N13" s="51">
        <v>99072</v>
      </c>
      <c r="O13" s="37">
        <v>86.893067639629535</v>
      </c>
      <c r="P13" s="51">
        <v>458608042</v>
      </c>
      <c r="Q13" s="37">
        <v>94.284153834263606</v>
      </c>
      <c r="R13" s="51">
        <v>118650156</v>
      </c>
      <c r="S13" s="37">
        <v>25.9</v>
      </c>
      <c r="T13" s="37">
        <v>117.12628447582725</v>
      </c>
      <c r="U13" s="70"/>
      <c r="V13" s="49"/>
      <c r="W13" s="67" t="s">
        <v>44</v>
      </c>
      <c r="X13" s="51">
        <v>114016</v>
      </c>
      <c r="Y13" s="37">
        <v>121.70794192997438</v>
      </c>
      <c r="Z13" s="51">
        <v>486410519</v>
      </c>
      <c r="AA13" s="37">
        <v>93.572798889434935</v>
      </c>
      <c r="AB13" s="51">
        <v>101301050</v>
      </c>
      <c r="AC13" s="37">
        <v>20.8</v>
      </c>
      <c r="AD13" s="37">
        <v>101.58200347356711</v>
      </c>
      <c r="AE13" s="70"/>
      <c r="AF13" s="49"/>
      <c r="AG13" s="67" t="s">
        <v>44</v>
      </c>
      <c r="AH13" s="51">
        <v>93680</v>
      </c>
      <c r="AI13" s="37">
        <v>114.77579024748836</v>
      </c>
      <c r="AJ13" s="51">
        <v>519820423</v>
      </c>
      <c r="AK13" s="37">
        <v>98.73792625112597</v>
      </c>
      <c r="AL13" s="51">
        <v>99723422</v>
      </c>
      <c r="AM13" s="37">
        <v>19.2</v>
      </c>
      <c r="AN13" s="37">
        <v>107.46560528948852</v>
      </c>
      <c r="AO13" s="70"/>
      <c r="AP13" s="49"/>
      <c r="AQ13" s="67" t="s">
        <v>44</v>
      </c>
      <c r="AR13" s="51">
        <v>81620</v>
      </c>
      <c r="AS13" s="37">
        <v>106</v>
      </c>
      <c r="AT13" s="51">
        <v>526464797</v>
      </c>
      <c r="AU13" s="37">
        <v>97.650104822386993</v>
      </c>
      <c r="AV13" s="51">
        <v>92795664</v>
      </c>
      <c r="AW13" s="37">
        <v>17.600000000000001</v>
      </c>
      <c r="AX13" s="37">
        <v>95.211396105405171</v>
      </c>
      <c r="AY13" s="66" t="s">
        <v>43</v>
      </c>
      <c r="AZ13" s="48">
        <v>94354</v>
      </c>
      <c r="BA13" s="39">
        <v>92.5</v>
      </c>
      <c r="BB13" s="48">
        <v>769429641</v>
      </c>
      <c r="BC13" s="39">
        <v>98.3</v>
      </c>
      <c r="BD13" s="48">
        <v>92174977</v>
      </c>
      <c r="BE13" s="40">
        <f t="shared" si="0"/>
        <v>12</v>
      </c>
      <c r="BF13" s="39">
        <v>97.6</v>
      </c>
    </row>
    <row r="14" spans="1:58" ht="26.25" customHeight="1" x14ac:dyDescent="0.15">
      <c r="A14" s="70"/>
      <c r="B14" s="172" t="s">
        <v>7</v>
      </c>
      <c r="C14" s="171"/>
      <c r="D14" s="15">
        <v>1667372</v>
      </c>
      <c r="E14" s="37">
        <v>86.13081524490407</v>
      </c>
      <c r="F14" s="15">
        <v>1748033624</v>
      </c>
      <c r="G14" s="37">
        <v>82.509002742613987</v>
      </c>
      <c r="H14" s="15">
        <v>1710187623</v>
      </c>
      <c r="I14" s="37">
        <v>97.8</v>
      </c>
      <c r="J14" s="37">
        <v>81.398205214462266</v>
      </c>
      <c r="K14" s="70"/>
      <c r="L14" s="172" t="s">
        <v>7</v>
      </c>
      <c r="M14" s="171"/>
      <c r="N14" s="15">
        <v>1935860</v>
      </c>
      <c r="O14" s="37">
        <v>98.183573957966686</v>
      </c>
      <c r="P14" s="15">
        <v>2118597445</v>
      </c>
      <c r="Q14" s="37">
        <v>102.68826854768251</v>
      </c>
      <c r="R14" s="15">
        <v>2101013921</v>
      </c>
      <c r="S14" s="37">
        <v>99.2</v>
      </c>
      <c r="T14" s="37">
        <v>102.58552009509462</v>
      </c>
      <c r="U14" s="70"/>
      <c r="V14" s="172" t="s">
        <v>7</v>
      </c>
      <c r="W14" s="171"/>
      <c r="X14" s="15">
        <v>1971674</v>
      </c>
      <c r="Y14" s="37">
        <v>98.492594350226042</v>
      </c>
      <c r="Z14" s="15">
        <v>2063134840</v>
      </c>
      <c r="AA14" s="37">
        <v>100.9854668082377</v>
      </c>
      <c r="AB14" s="15">
        <v>2048060895</v>
      </c>
      <c r="AC14" s="37">
        <v>99.3</v>
      </c>
      <c r="AD14" s="37">
        <v>101.1328057869726</v>
      </c>
      <c r="AE14" s="70"/>
      <c r="AF14" s="172" t="s">
        <v>7</v>
      </c>
      <c r="AG14" s="171"/>
      <c r="AH14" s="15">
        <v>2001850</v>
      </c>
      <c r="AI14" s="37">
        <v>98.957457957230559</v>
      </c>
      <c r="AJ14" s="15">
        <v>2043001736</v>
      </c>
      <c r="AK14" s="37">
        <v>100.40779981359216</v>
      </c>
      <c r="AL14" s="15">
        <v>2025120216</v>
      </c>
      <c r="AM14" s="37">
        <v>99.1</v>
      </c>
      <c r="AN14" s="37">
        <v>100.48008858441793</v>
      </c>
      <c r="AO14" s="70"/>
      <c r="AP14" s="172" t="s">
        <v>7</v>
      </c>
      <c r="AQ14" s="171"/>
      <c r="AR14" s="15">
        <v>2022940</v>
      </c>
      <c r="AS14" s="37">
        <v>87.573160173160176</v>
      </c>
      <c r="AT14" s="15">
        <v>2034704216</v>
      </c>
      <c r="AU14" s="37">
        <v>95.646725698347751</v>
      </c>
      <c r="AV14" s="15">
        <v>2015444298</v>
      </c>
      <c r="AW14" s="37">
        <v>99.1</v>
      </c>
      <c r="AX14" s="37">
        <v>95.561951582398024</v>
      </c>
      <c r="AY14" s="158"/>
      <c r="AZ14" s="61">
        <f>SUM(AZ15:AZ16)</f>
        <v>2086377</v>
      </c>
      <c r="BA14" s="39">
        <v>112.6</v>
      </c>
      <c r="BB14" s="61">
        <f>SUM(BB15:BB16)</f>
        <v>2310406510</v>
      </c>
      <c r="BC14" s="39">
        <v>116.4</v>
      </c>
      <c r="BD14" s="61">
        <f>SUM(BD15:BD16)</f>
        <v>2282965658</v>
      </c>
      <c r="BE14" s="40">
        <f t="shared" si="0"/>
        <v>98.8</v>
      </c>
      <c r="BF14" s="39">
        <v>100.5</v>
      </c>
    </row>
    <row r="15" spans="1:58" ht="26.25" customHeight="1" x14ac:dyDescent="0.15">
      <c r="A15" s="70"/>
      <c r="B15" s="58"/>
      <c r="C15" s="69" t="s">
        <v>46</v>
      </c>
      <c r="D15" s="60">
        <v>1663800</v>
      </c>
      <c r="E15" s="59">
        <v>86.080274331077419</v>
      </c>
      <c r="F15" s="60">
        <v>1730163000</v>
      </c>
      <c r="G15" s="59">
        <v>82.335196408049043</v>
      </c>
      <c r="H15" s="60">
        <v>1705796400</v>
      </c>
      <c r="I15" s="59">
        <v>98.6</v>
      </c>
      <c r="J15" s="59">
        <v>81.324184398901068</v>
      </c>
      <c r="K15" s="70"/>
      <c r="L15" s="58"/>
      <c r="M15" s="69" t="s">
        <v>46</v>
      </c>
      <c r="N15" s="60">
        <v>1932847</v>
      </c>
      <c r="O15" s="59">
        <v>98.155764657369645</v>
      </c>
      <c r="P15" s="60">
        <v>2101365000</v>
      </c>
      <c r="Q15" s="59">
        <v>102.73421593797281</v>
      </c>
      <c r="R15" s="60">
        <v>2097526600</v>
      </c>
      <c r="S15" s="59">
        <v>99.8</v>
      </c>
      <c r="T15" s="59">
        <v>102.64414823711707</v>
      </c>
      <c r="U15" s="70"/>
      <c r="V15" s="58"/>
      <c r="W15" s="69" t="s">
        <v>46</v>
      </c>
      <c r="X15" s="60">
        <v>1969163</v>
      </c>
      <c r="Y15" s="59">
        <v>98.49163715663326</v>
      </c>
      <c r="Z15" s="60">
        <v>2045438300</v>
      </c>
      <c r="AA15" s="59">
        <v>100.93425850559004</v>
      </c>
      <c r="AB15" s="60">
        <v>2043493600</v>
      </c>
      <c r="AC15" s="59">
        <v>99.9</v>
      </c>
      <c r="AD15" s="59">
        <v>101.06618607117139</v>
      </c>
      <c r="AE15" s="70"/>
      <c r="AF15" s="58"/>
      <c r="AG15" s="69" t="s">
        <v>46</v>
      </c>
      <c r="AH15" s="60">
        <v>1999320</v>
      </c>
      <c r="AI15" s="59">
        <v>98.966438966438957</v>
      </c>
      <c r="AJ15" s="60">
        <v>2026505500</v>
      </c>
      <c r="AK15" s="59">
        <v>100.44382021135326</v>
      </c>
      <c r="AL15" s="60">
        <v>2021936000</v>
      </c>
      <c r="AM15" s="59">
        <v>99.8</v>
      </c>
      <c r="AN15" s="59">
        <v>100.4482958575623</v>
      </c>
      <c r="AO15" s="70"/>
      <c r="AP15" s="58"/>
      <c r="AQ15" s="69" t="s">
        <v>46</v>
      </c>
      <c r="AR15" s="60">
        <v>2020200</v>
      </c>
      <c r="AS15" s="59">
        <v>87.568270481144339</v>
      </c>
      <c r="AT15" s="60">
        <v>2017551200</v>
      </c>
      <c r="AU15" s="59">
        <v>95.66102103161451</v>
      </c>
      <c r="AV15" s="60">
        <v>2012912198</v>
      </c>
      <c r="AW15" s="59">
        <v>99.8</v>
      </c>
      <c r="AX15" s="59">
        <v>95.566593145578366</v>
      </c>
      <c r="AY15" s="68" t="s">
        <v>45</v>
      </c>
      <c r="AZ15" s="57">
        <v>2083330</v>
      </c>
      <c r="BA15" s="55">
        <v>113.1</v>
      </c>
      <c r="BB15" s="57">
        <v>2285560400</v>
      </c>
      <c r="BC15" s="55">
        <v>117.1</v>
      </c>
      <c r="BD15" s="57">
        <v>2278422000</v>
      </c>
      <c r="BE15" s="56">
        <f t="shared" si="0"/>
        <v>99.7</v>
      </c>
      <c r="BF15" s="55">
        <v>100</v>
      </c>
    </row>
    <row r="16" spans="1:58" ht="26.25" customHeight="1" x14ac:dyDescent="0.15">
      <c r="A16" s="45"/>
      <c r="B16" s="49"/>
      <c r="C16" s="67" t="s">
        <v>44</v>
      </c>
      <c r="D16" s="51">
        <v>3572</v>
      </c>
      <c r="E16" s="50">
        <v>118.5529372718221</v>
      </c>
      <c r="F16" s="51">
        <v>17870624</v>
      </c>
      <c r="G16" s="50">
        <v>103.70335724268959</v>
      </c>
      <c r="H16" s="51">
        <v>4391223</v>
      </c>
      <c r="I16" s="50">
        <v>24.6</v>
      </c>
      <c r="J16" s="50">
        <v>125.91966727467876</v>
      </c>
      <c r="K16" s="45"/>
      <c r="L16" s="49"/>
      <c r="M16" s="67" t="s">
        <v>44</v>
      </c>
      <c r="N16" s="51">
        <v>3013</v>
      </c>
      <c r="O16" s="50">
        <v>119.9920350457985</v>
      </c>
      <c r="P16" s="51">
        <v>17232445</v>
      </c>
      <c r="Q16" s="50">
        <v>97.377481699812506</v>
      </c>
      <c r="R16" s="51">
        <v>3487321</v>
      </c>
      <c r="S16" s="50">
        <v>20.2</v>
      </c>
      <c r="T16" s="50">
        <v>76.354187763216515</v>
      </c>
      <c r="U16" s="45"/>
      <c r="V16" s="49"/>
      <c r="W16" s="67" t="s">
        <v>44</v>
      </c>
      <c r="X16" s="51">
        <v>2511</v>
      </c>
      <c r="Y16" s="50">
        <v>99.249011857707515</v>
      </c>
      <c r="Z16" s="51">
        <v>17696540</v>
      </c>
      <c r="AA16" s="50">
        <v>107.27622955927643</v>
      </c>
      <c r="AB16" s="51">
        <v>4567295</v>
      </c>
      <c r="AC16" s="50">
        <v>25.8</v>
      </c>
      <c r="AD16" s="50">
        <v>143.43546417705332</v>
      </c>
      <c r="AE16" s="45"/>
      <c r="AF16" s="49"/>
      <c r="AG16" s="67" t="s">
        <v>44</v>
      </c>
      <c r="AH16" s="51">
        <v>2530</v>
      </c>
      <c r="AI16" s="50">
        <v>92.335766423357668</v>
      </c>
      <c r="AJ16" s="51">
        <v>16496236</v>
      </c>
      <c r="AK16" s="50">
        <v>96.171052367700241</v>
      </c>
      <c r="AL16" s="51">
        <v>3184216</v>
      </c>
      <c r="AM16" s="50">
        <v>19.3</v>
      </c>
      <c r="AN16" s="50">
        <v>125.75395916433001</v>
      </c>
      <c r="AO16" s="45"/>
      <c r="AP16" s="49"/>
      <c r="AQ16" s="67" t="s">
        <v>44</v>
      </c>
      <c r="AR16" s="51">
        <v>2740</v>
      </c>
      <c r="AS16" s="50">
        <v>91.333333333333329</v>
      </c>
      <c r="AT16" s="51">
        <v>17153016</v>
      </c>
      <c r="AU16" s="50">
        <v>93.994588178820251</v>
      </c>
      <c r="AV16" s="51">
        <v>2532100</v>
      </c>
      <c r="AW16" s="50">
        <v>14.8</v>
      </c>
      <c r="AX16" s="50">
        <v>92.00944767441861</v>
      </c>
      <c r="AY16" s="66" t="s">
        <v>43</v>
      </c>
      <c r="AZ16" s="48">
        <v>3047</v>
      </c>
      <c r="BA16" s="46">
        <v>28.7</v>
      </c>
      <c r="BB16" s="48">
        <v>24846110</v>
      </c>
      <c r="BC16" s="46">
        <v>74.900000000000006</v>
      </c>
      <c r="BD16" s="48">
        <v>4543658</v>
      </c>
      <c r="BE16" s="47">
        <f t="shared" si="0"/>
        <v>18.3</v>
      </c>
      <c r="BF16" s="46">
        <v>115.8</v>
      </c>
    </row>
    <row r="17" spans="1:58" ht="26.25" customHeight="1" x14ac:dyDescent="0.15">
      <c r="A17" s="38">
        <v>2</v>
      </c>
      <c r="B17" s="170" t="s">
        <v>4</v>
      </c>
      <c r="C17" s="171"/>
      <c r="D17" s="15">
        <v>13444171</v>
      </c>
      <c r="E17" s="37">
        <v>101.24810576421541</v>
      </c>
      <c r="F17" s="15">
        <v>14376963382</v>
      </c>
      <c r="G17" s="37">
        <v>101.42398527620622</v>
      </c>
      <c r="H17" s="15">
        <v>13635281146</v>
      </c>
      <c r="I17" s="37">
        <v>94.8</v>
      </c>
      <c r="J17" s="37">
        <v>101.03640900934782</v>
      </c>
      <c r="K17" s="38">
        <v>2</v>
      </c>
      <c r="L17" s="170" t="s">
        <v>4</v>
      </c>
      <c r="M17" s="171"/>
      <c r="N17" s="15">
        <v>13278442</v>
      </c>
      <c r="O17" s="37">
        <v>100.98367203590695</v>
      </c>
      <c r="P17" s="15">
        <v>14175111876</v>
      </c>
      <c r="Q17" s="37">
        <v>101.23158486055208</v>
      </c>
      <c r="R17" s="15">
        <v>13495413465</v>
      </c>
      <c r="S17" s="37">
        <v>95.2</v>
      </c>
      <c r="T17" s="37">
        <v>101.6463929361978</v>
      </c>
      <c r="U17" s="38">
        <v>2</v>
      </c>
      <c r="V17" s="170" t="s">
        <v>4</v>
      </c>
      <c r="W17" s="171"/>
      <c r="X17" s="15">
        <v>13149098</v>
      </c>
      <c r="Y17" s="37">
        <v>98.54398949471495</v>
      </c>
      <c r="Z17" s="15">
        <v>14002657269</v>
      </c>
      <c r="AA17" s="37">
        <v>98.793090460678414</v>
      </c>
      <c r="AB17" s="15">
        <v>13276824760</v>
      </c>
      <c r="AC17" s="37">
        <v>94.8</v>
      </c>
      <c r="AD17" s="37">
        <v>98.919747639406779</v>
      </c>
      <c r="AE17" s="38">
        <v>2</v>
      </c>
      <c r="AF17" s="170" t="s">
        <v>4</v>
      </c>
      <c r="AG17" s="171"/>
      <c r="AH17" s="15">
        <v>13343379</v>
      </c>
      <c r="AI17" s="37">
        <v>101.10153827876016</v>
      </c>
      <c r="AJ17" s="15">
        <v>14173721263</v>
      </c>
      <c r="AK17" s="37">
        <v>100.45583596642645</v>
      </c>
      <c r="AL17" s="15">
        <v>13421814225</v>
      </c>
      <c r="AM17" s="37">
        <v>94.7</v>
      </c>
      <c r="AN17" s="37">
        <v>100.61774637642347</v>
      </c>
      <c r="AO17" s="38">
        <v>2</v>
      </c>
      <c r="AP17" s="170" t="s">
        <v>4</v>
      </c>
      <c r="AQ17" s="171"/>
      <c r="AR17" s="15">
        <v>13197998</v>
      </c>
      <c r="AS17" s="37">
        <v>104.01611990023025</v>
      </c>
      <c r="AT17" s="15">
        <v>14109405518</v>
      </c>
      <c r="AU17" s="37">
        <v>103.14355670653174</v>
      </c>
      <c r="AV17" s="15">
        <v>13339410500</v>
      </c>
      <c r="AW17" s="37">
        <v>94.5</v>
      </c>
      <c r="AX17" s="37">
        <v>103.78750897230633</v>
      </c>
      <c r="AY17" s="158"/>
      <c r="AZ17" s="61">
        <f>SUM(AZ18:AZ20)</f>
        <v>13758722</v>
      </c>
      <c r="BA17" s="39">
        <v>98.9</v>
      </c>
      <c r="BB17" s="61">
        <f>SUM(BB18:BB20)</f>
        <v>14932368539</v>
      </c>
      <c r="BC17" s="39">
        <v>98.2</v>
      </c>
      <c r="BD17" s="61">
        <f>SUM(BD18:BD20)</f>
        <v>13752041943</v>
      </c>
      <c r="BE17" s="40">
        <f t="shared" si="0"/>
        <v>92.1</v>
      </c>
      <c r="BF17" s="39">
        <v>100.7</v>
      </c>
    </row>
    <row r="18" spans="1:58" ht="26.25" customHeight="1" x14ac:dyDescent="0.15">
      <c r="A18" s="58"/>
      <c r="B18" s="173" t="s">
        <v>41</v>
      </c>
      <c r="C18" s="174"/>
      <c r="D18" s="60">
        <v>13314101</v>
      </c>
      <c r="E18" s="59">
        <v>101.2582115763405</v>
      </c>
      <c r="F18" s="60">
        <v>13720776600</v>
      </c>
      <c r="G18" s="59">
        <v>101.66570872659571</v>
      </c>
      <c r="H18" s="60">
        <v>13504095602</v>
      </c>
      <c r="I18" s="59">
        <v>98.4</v>
      </c>
      <c r="J18" s="59">
        <v>101.13228350645642</v>
      </c>
      <c r="K18" s="58"/>
      <c r="L18" s="173" t="s">
        <v>41</v>
      </c>
      <c r="M18" s="174"/>
      <c r="N18" s="60">
        <v>13148663</v>
      </c>
      <c r="O18" s="59">
        <v>101.2524156739584</v>
      </c>
      <c r="P18" s="60">
        <v>13495973000</v>
      </c>
      <c r="Q18" s="59">
        <v>101.45982760906355</v>
      </c>
      <c r="R18" s="60">
        <v>13352902885</v>
      </c>
      <c r="S18" s="59">
        <v>98.9</v>
      </c>
      <c r="T18" s="59">
        <v>101.51578000738162</v>
      </c>
      <c r="U18" s="58"/>
      <c r="V18" s="173" t="s">
        <v>41</v>
      </c>
      <c r="W18" s="174"/>
      <c r="X18" s="60">
        <v>12986024</v>
      </c>
      <c r="Y18" s="59">
        <v>98.305984950567009</v>
      </c>
      <c r="Z18" s="60">
        <v>13301789800</v>
      </c>
      <c r="AA18" s="59">
        <v>98.805136441895641</v>
      </c>
      <c r="AB18" s="60">
        <v>13153524392</v>
      </c>
      <c r="AC18" s="59">
        <v>98.9</v>
      </c>
      <c r="AD18" s="59">
        <v>98.800719223705343</v>
      </c>
      <c r="AE18" s="58"/>
      <c r="AF18" s="173" t="s">
        <v>41</v>
      </c>
      <c r="AG18" s="174"/>
      <c r="AH18" s="60">
        <v>13209800</v>
      </c>
      <c r="AI18" s="59">
        <v>100.988648734603</v>
      </c>
      <c r="AJ18" s="60">
        <v>13462650100</v>
      </c>
      <c r="AK18" s="59">
        <v>100.61226580070459</v>
      </c>
      <c r="AL18" s="60">
        <v>13313186883</v>
      </c>
      <c r="AM18" s="59">
        <v>98.9</v>
      </c>
      <c r="AN18" s="59">
        <v>100.70250903341132</v>
      </c>
      <c r="AO18" s="58"/>
      <c r="AP18" s="173" t="s">
        <v>41</v>
      </c>
      <c r="AQ18" s="174"/>
      <c r="AR18" s="60">
        <v>13080480</v>
      </c>
      <c r="AS18" s="59">
        <v>104.04454342984411</v>
      </c>
      <c r="AT18" s="60">
        <v>13380724500</v>
      </c>
      <c r="AU18" s="59">
        <v>103.78065162917842</v>
      </c>
      <c r="AV18" s="60">
        <v>13220312990</v>
      </c>
      <c r="AW18" s="59">
        <v>98.8</v>
      </c>
      <c r="AX18" s="59">
        <v>103.94791884635161</v>
      </c>
      <c r="AY18" s="160"/>
      <c r="AZ18" s="57">
        <v>13612377</v>
      </c>
      <c r="BA18" s="55">
        <v>98.8</v>
      </c>
      <c r="BB18" s="57">
        <v>13867549000</v>
      </c>
      <c r="BC18" s="55">
        <v>98.6</v>
      </c>
      <c r="BD18" s="57">
        <v>13595276891</v>
      </c>
      <c r="BE18" s="56">
        <f t="shared" si="0"/>
        <v>98</v>
      </c>
      <c r="BF18" s="55">
        <v>99.9</v>
      </c>
    </row>
    <row r="19" spans="1:58" ht="26.25" customHeight="1" x14ac:dyDescent="0.15">
      <c r="A19" s="54"/>
      <c r="B19" s="175" t="s">
        <v>40</v>
      </c>
      <c r="C19" s="176"/>
      <c r="D19" s="53">
        <v>120098</v>
      </c>
      <c r="E19" s="52">
        <v>100.41806719175905</v>
      </c>
      <c r="F19" s="53">
        <v>646214582</v>
      </c>
      <c r="G19" s="52">
        <v>96.60016153239475</v>
      </c>
      <c r="H19" s="53">
        <v>121213344</v>
      </c>
      <c r="I19" s="52">
        <v>18.8</v>
      </c>
      <c r="J19" s="52">
        <v>91.599444962426446</v>
      </c>
      <c r="K19" s="54"/>
      <c r="L19" s="175" t="s">
        <v>40</v>
      </c>
      <c r="M19" s="176"/>
      <c r="N19" s="53">
        <v>119598</v>
      </c>
      <c r="O19" s="52">
        <v>78.168627450980381</v>
      </c>
      <c r="P19" s="53">
        <v>668958076</v>
      </c>
      <c r="Q19" s="52">
        <v>96.839155292560591</v>
      </c>
      <c r="R19" s="53">
        <v>132329780</v>
      </c>
      <c r="S19" s="52">
        <v>19.8</v>
      </c>
      <c r="T19" s="52">
        <v>116.87239174002183</v>
      </c>
      <c r="U19" s="54"/>
      <c r="V19" s="175" t="s">
        <v>40</v>
      </c>
      <c r="W19" s="176"/>
      <c r="X19" s="53">
        <v>153000</v>
      </c>
      <c r="Y19" s="52">
        <v>123.93681652490886</v>
      </c>
      <c r="Z19" s="53">
        <v>690792969</v>
      </c>
      <c r="AA19" s="52">
        <v>98.552106168040353</v>
      </c>
      <c r="AB19" s="53">
        <v>113225868</v>
      </c>
      <c r="AC19" s="52">
        <v>16.399999999999999</v>
      </c>
      <c r="AD19" s="52">
        <v>114.95240484069724</v>
      </c>
      <c r="AE19" s="54"/>
      <c r="AF19" s="175" t="s">
        <v>40</v>
      </c>
      <c r="AG19" s="176"/>
      <c r="AH19" s="53">
        <v>123450</v>
      </c>
      <c r="AI19" s="52">
        <v>115.91549295774648</v>
      </c>
      <c r="AJ19" s="53">
        <v>700941863</v>
      </c>
      <c r="AK19" s="52">
        <v>97.670095633977184</v>
      </c>
      <c r="AL19" s="53">
        <v>98498042</v>
      </c>
      <c r="AM19" s="52">
        <v>14.1</v>
      </c>
      <c r="AN19" s="52">
        <v>91.135049932359792</v>
      </c>
      <c r="AO19" s="54"/>
      <c r="AP19" s="175" t="s">
        <v>40</v>
      </c>
      <c r="AQ19" s="176"/>
      <c r="AR19" s="53">
        <v>106500</v>
      </c>
      <c r="AS19" s="52">
        <v>101.23574144486692</v>
      </c>
      <c r="AT19" s="53">
        <v>717662718</v>
      </c>
      <c r="AU19" s="52">
        <v>92.614158403401447</v>
      </c>
      <c r="AV19" s="53">
        <v>108079210</v>
      </c>
      <c r="AW19" s="52">
        <v>15.1</v>
      </c>
      <c r="AX19" s="52">
        <v>87.732502877323242</v>
      </c>
      <c r="AY19" s="165"/>
      <c r="AZ19" s="65">
        <v>132345</v>
      </c>
      <c r="BA19" s="63">
        <v>103.7</v>
      </c>
      <c r="BB19" s="65">
        <v>1050596839</v>
      </c>
      <c r="BC19" s="63">
        <v>92.5</v>
      </c>
      <c r="BD19" s="65">
        <v>142542352</v>
      </c>
      <c r="BE19" s="64">
        <f t="shared" si="0"/>
        <v>13.6</v>
      </c>
      <c r="BF19" s="63">
        <v>133.30000000000001</v>
      </c>
    </row>
    <row r="20" spans="1:58" ht="26.25" customHeight="1" x14ac:dyDescent="0.15">
      <c r="A20" s="45"/>
      <c r="B20" s="177" t="s">
        <v>42</v>
      </c>
      <c r="C20" s="178"/>
      <c r="D20" s="29">
        <v>9972</v>
      </c>
      <c r="E20" s="37">
        <v>97.947156467930469</v>
      </c>
      <c r="F20" s="29">
        <v>9972200</v>
      </c>
      <c r="G20" s="37">
        <v>97.951045104510442</v>
      </c>
      <c r="H20" s="29">
        <v>9972200</v>
      </c>
      <c r="I20" s="37">
        <v>100</v>
      </c>
      <c r="J20" s="37">
        <v>97.951045104510442</v>
      </c>
      <c r="K20" s="45"/>
      <c r="L20" s="177" t="s">
        <v>42</v>
      </c>
      <c r="M20" s="178"/>
      <c r="N20" s="29">
        <v>10181</v>
      </c>
      <c r="O20" s="37">
        <v>101.06214016279532</v>
      </c>
      <c r="P20" s="29">
        <v>10180800</v>
      </c>
      <c r="Q20" s="37">
        <v>101.05513921286415</v>
      </c>
      <c r="R20" s="29">
        <v>10180800</v>
      </c>
      <c r="S20" s="37">
        <v>100</v>
      </c>
      <c r="T20" s="37">
        <v>101.05513921286415</v>
      </c>
      <c r="U20" s="45"/>
      <c r="V20" s="177" t="s">
        <v>42</v>
      </c>
      <c r="W20" s="178"/>
      <c r="X20" s="29">
        <v>10074</v>
      </c>
      <c r="Y20" s="37">
        <v>99.457004640142159</v>
      </c>
      <c r="Z20" s="29">
        <v>10074500</v>
      </c>
      <c r="AA20" s="37">
        <v>99.458995192165304</v>
      </c>
      <c r="AB20" s="29">
        <v>10074500</v>
      </c>
      <c r="AC20" s="37">
        <v>100</v>
      </c>
      <c r="AD20" s="37">
        <v>99.458995192165304</v>
      </c>
      <c r="AE20" s="45"/>
      <c r="AF20" s="177" t="s">
        <v>42</v>
      </c>
      <c r="AG20" s="178"/>
      <c r="AH20" s="29">
        <v>10129</v>
      </c>
      <c r="AI20" s="37">
        <v>91.931385006353239</v>
      </c>
      <c r="AJ20" s="29">
        <v>10129300</v>
      </c>
      <c r="AK20" s="37">
        <v>91.931604694009067</v>
      </c>
      <c r="AL20" s="29">
        <v>10129300</v>
      </c>
      <c r="AM20" s="37">
        <v>100</v>
      </c>
      <c r="AN20" s="37">
        <v>91.931604694009067</v>
      </c>
      <c r="AO20" s="45"/>
      <c r="AP20" s="177" t="s">
        <v>42</v>
      </c>
      <c r="AQ20" s="178"/>
      <c r="AR20" s="29">
        <v>11018</v>
      </c>
      <c r="AS20" s="37">
        <v>98.234664764621968</v>
      </c>
      <c r="AT20" s="29">
        <v>11018300</v>
      </c>
      <c r="AU20" s="37">
        <v>98.234711981669534</v>
      </c>
      <c r="AV20" s="29">
        <v>11018300</v>
      </c>
      <c r="AW20" s="37">
        <v>100</v>
      </c>
      <c r="AX20" s="37">
        <v>98.234711981669534</v>
      </c>
      <c r="AY20" s="159"/>
      <c r="AZ20" s="62">
        <v>14000</v>
      </c>
      <c r="BA20" s="39">
        <v>96.8</v>
      </c>
      <c r="BB20" s="62">
        <v>14222700</v>
      </c>
      <c r="BC20" s="39">
        <v>98.3</v>
      </c>
      <c r="BD20" s="62">
        <v>14222700</v>
      </c>
      <c r="BE20" s="40">
        <f t="shared" si="0"/>
        <v>100</v>
      </c>
      <c r="BF20" s="39">
        <v>100</v>
      </c>
    </row>
    <row r="21" spans="1:58" ht="26.25" customHeight="1" x14ac:dyDescent="0.15">
      <c r="A21" s="95">
        <v>3</v>
      </c>
      <c r="B21" s="179" t="s">
        <v>5</v>
      </c>
      <c r="C21" s="180"/>
      <c r="D21" s="84">
        <v>527365</v>
      </c>
      <c r="E21" s="59">
        <v>106.46805039902934</v>
      </c>
      <c r="F21" s="84">
        <v>545173853</v>
      </c>
      <c r="G21" s="59">
        <v>105.04124348793738</v>
      </c>
      <c r="H21" s="84">
        <v>515799965</v>
      </c>
      <c r="I21" s="59">
        <v>94.6</v>
      </c>
      <c r="J21" s="59">
        <v>105.32835067986699</v>
      </c>
      <c r="K21" s="95">
        <v>3</v>
      </c>
      <c r="L21" s="170" t="s">
        <v>5</v>
      </c>
      <c r="M21" s="171"/>
      <c r="N21" s="15">
        <v>495327</v>
      </c>
      <c r="O21" s="37">
        <v>110.77572325693737</v>
      </c>
      <c r="P21" s="15">
        <v>519009329</v>
      </c>
      <c r="Q21" s="37">
        <v>104.00529787452601</v>
      </c>
      <c r="R21" s="15">
        <v>489706676</v>
      </c>
      <c r="S21" s="37">
        <v>94.4</v>
      </c>
      <c r="T21" s="37">
        <v>104.28539495692586</v>
      </c>
      <c r="U21" s="38">
        <v>3</v>
      </c>
      <c r="V21" s="170" t="s">
        <v>5</v>
      </c>
      <c r="W21" s="171"/>
      <c r="X21" s="15">
        <v>447144</v>
      </c>
      <c r="Y21" s="37">
        <v>101.1226197476141</v>
      </c>
      <c r="Z21" s="15">
        <v>499022011</v>
      </c>
      <c r="AA21" s="37">
        <v>104.43535600675867</v>
      </c>
      <c r="AB21" s="15">
        <v>469583182</v>
      </c>
      <c r="AC21" s="37">
        <v>94.1</v>
      </c>
      <c r="AD21" s="37">
        <v>104.45060528357486</v>
      </c>
      <c r="AE21" s="38">
        <v>3</v>
      </c>
      <c r="AF21" s="170" t="s">
        <v>5</v>
      </c>
      <c r="AG21" s="171"/>
      <c r="AH21" s="15">
        <v>442180</v>
      </c>
      <c r="AI21" s="37">
        <v>106.56737280987154</v>
      </c>
      <c r="AJ21" s="15">
        <v>477828611</v>
      </c>
      <c r="AK21" s="37">
        <v>104.72884446808737</v>
      </c>
      <c r="AL21" s="15">
        <v>449574400</v>
      </c>
      <c r="AM21" s="37">
        <v>94.1</v>
      </c>
      <c r="AN21" s="37">
        <v>104.88285020836355</v>
      </c>
      <c r="AO21" s="38">
        <v>3</v>
      </c>
      <c r="AP21" s="170" t="s">
        <v>5</v>
      </c>
      <c r="AQ21" s="171"/>
      <c r="AR21" s="15">
        <v>414930</v>
      </c>
      <c r="AS21" s="37">
        <v>112.14324324324325</v>
      </c>
      <c r="AT21" s="15">
        <v>456253111</v>
      </c>
      <c r="AU21" s="37">
        <v>114.12440249466513</v>
      </c>
      <c r="AV21" s="15">
        <v>428644339</v>
      </c>
      <c r="AW21" s="37">
        <v>93.9</v>
      </c>
      <c r="AX21" s="37">
        <v>113.94849826709068</v>
      </c>
      <c r="AY21" s="158"/>
      <c r="AZ21" s="61">
        <f>SUM(AZ22:AZ23)</f>
        <v>339760</v>
      </c>
      <c r="BA21" s="39">
        <v>102</v>
      </c>
      <c r="BB21" s="61">
        <f>SUM(BB22:BB23)</f>
        <v>369218218</v>
      </c>
      <c r="BC21" s="39">
        <v>101.5</v>
      </c>
      <c r="BD21" s="61">
        <f>SUM(BD22:BD23)</f>
        <v>340228339</v>
      </c>
      <c r="BE21" s="40">
        <f t="shared" si="0"/>
        <v>92.1</v>
      </c>
      <c r="BF21" s="39">
        <v>100.2</v>
      </c>
    </row>
    <row r="22" spans="1:58" ht="26.25" customHeight="1" x14ac:dyDescent="0.15">
      <c r="A22" s="132"/>
      <c r="B22" s="167" t="s">
        <v>106</v>
      </c>
      <c r="C22" s="167"/>
      <c r="D22" s="16">
        <v>20000</v>
      </c>
      <c r="E22" s="131">
        <v>100</v>
      </c>
      <c r="F22" s="16">
        <v>13892500</v>
      </c>
      <c r="G22" s="131">
        <v>350.71442997071591</v>
      </c>
      <c r="H22" s="16">
        <v>13892500</v>
      </c>
      <c r="I22" s="131">
        <v>100</v>
      </c>
      <c r="J22" s="131">
        <v>350.71442997071591</v>
      </c>
      <c r="K22" s="134"/>
      <c r="L22" s="171" t="s">
        <v>107</v>
      </c>
      <c r="M22" s="167"/>
      <c r="N22" s="15">
        <v>475327</v>
      </c>
      <c r="O22" s="131">
        <v>106.30289123861665</v>
      </c>
      <c r="P22" s="15">
        <v>515048129</v>
      </c>
      <c r="Q22" s="131">
        <v>103.21150523358378</v>
      </c>
      <c r="R22" s="15">
        <v>485745476</v>
      </c>
      <c r="S22" s="131">
        <v>94.3</v>
      </c>
      <c r="T22" s="131">
        <v>103.44183834079475</v>
      </c>
      <c r="U22" s="58"/>
      <c r="V22" s="173" t="s">
        <v>41</v>
      </c>
      <c r="W22" s="174"/>
      <c r="X22" s="60">
        <v>442575</v>
      </c>
      <c r="Y22" s="59">
        <v>101.04452054794521</v>
      </c>
      <c r="Z22" s="60">
        <v>473196400</v>
      </c>
      <c r="AA22" s="59">
        <v>104.38522765726619</v>
      </c>
      <c r="AB22" s="60">
        <v>463844614</v>
      </c>
      <c r="AC22" s="59">
        <v>98</v>
      </c>
      <c r="AD22" s="59">
        <v>104.45988511418656</v>
      </c>
      <c r="AE22" s="58"/>
      <c r="AF22" s="173" t="s">
        <v>41</v>
      </c>
      <c r="AG22" s="174"/>
      <c r="AH22" s="60">
        <v>438000</v>
      </c>
      <c r="AI22" s="59">
        <v>106.58230928336781</v>
      </c>
      <c r="AJ22" s="60">
        <v>453317400</v>
      </c>
      <c r="AK22" s="59">
        <v>104.20023698725073</v>
      </c>
      <c r="AL22" s="60">
        <v>444040900</v>
      </c>
      <c r="AM22" s="59">
        <v>98</v>
      </c>
      <c r="AN22" s="59">
        <v>104.48686475069886</v>
      </c>
      <c r="AO22" s="58"/>
      <c r="AP22" s="173" t="s">
        <v>41</v>
      </c>
      <c r="AQ22" s="174"/>
      <c r="AR22" s="60">
        <v>410950</v>
      </c>
      <c r="AS22" s="59">
        <v>112.18946218946219</v>
      </c>
      <c r="AT22" s="60">
        <v>435044500</v>
      </c>
      <c r="AU22" s="59">
        <v>114.85801832893661</v>
      </c>
      <c r="AV22" s="60">
        <v>424972939</v>
      </c>
      <c r="AW22" s="59">
        <v>97.7</v>
      </c>
      <c r="AX22" s="59">
        <v>114.16957141506209</v>
      </c>
      <c r="AY22" s="160"/>
      <c r="AZ22" s="57">
        <v>336088</v>
      </c>
      <c r="BA22" s="55">
        <v>102</v>
      </c>
      <c r="BB22" s="57">
        <v>344205300</v>
      </c>
      <c r="BC22" s="55">
        <v>101.9</v>
      </c>
      <c r="BD22" s="57">
        <v>336653300</v>
      </c>
      <c r="BE22" s="56">
        <f t="shared" si="0"/>
        <v>97.8</v>
      </c>
      <c r="BF22" s="55">
        <v>100</v>
      </c>
    </row>
    <row r="23" spans="1:58" ht="26.25" customHeight="1" x14ac:dyDescent="0.15">
      <c r="A23" s="132"/>
      <c r="B23" s="167" t="s">
        <v>107</v>
      </c>
      <c r="C23" s="167"/>
      <c r="D23" s="15">
        <v>507365</v>
      </c>
      <c r="E23" s="131">
        <v>106.74020200830165</v>
      </c>
      <c r="F23" s="15">
        <v>531281353</v>
      </c>
      <c r="G23" s="131">
        <v>103.15178778175893</v>
      </c>
      <c r="H23" s="15">
        <v>501907465</v>
      </c>
      <c r="I23" s="131">
        <v>94.5</v>
      </c>
      <c r="J23" s="131">
        <v>103.32725466289263</v>
      </c>
      <c r="K23" s="70"/>
      <c r="L23" s="173" t="s">
        <v>41</v>
      </c>
      <c r="M23" s="174"/>
      <c r="N23" s="60">
        <v>469608</v>
      </c>
      <c r="O23" s="59">
        <v>106.10811726825962</v>
      </c>
      <c r="P23" s="60">
        <v>487106500</v>
      </c>
      <c r="Q23" s="59">
        <v>102.93960393612463</v>
      </c>
      <c r="R23" s="60">
        <v>479077540</v>
      </c>
      <c r="S23" s="59">
        <v>98.4</v>
      </c>
      <c r="T23" s="59">
        <v>103.28405796687767</v>
      </c>
      <c r="U23" s="49"/>
      <c r="V23" s="177" t="s">
        <v>40</v>
      </c>
      <c r="W23" s="178"/>
      <c r="X23" s="51">
        <v>4569</v>
      </c>
      <c r="Y23" s="50">
        <v>109.30622009569377</v>
      </c>
      <c r="Z23" s="51">
        <v>25825611</v>
      </c>
      <c r="AA23" s="50">
        <v>105.36244414851636</v>
      </c>
      <c r="AB23" s="51">
        <v>5738568</v>
      </c>
      <c r="AC23" s="50">
        <v>22.2</v>
      </c>
      <c r="AD23" s="50">
        <v>103.70593656817566</v>
      </c>
      <c r="AE23" s="49"/>
      <c r="AF23" s="177" t="s">
        <v>40</v>
      </c>
      <c r="AG23" s="178"/>
      <c r="AH23" s="51">
        <v>4180</v>
      </c>
      <c r="AI23" s="50">
        <v>105.0251256281407</v>
      </c>
      <c r="AJ23" s="51">
        <v>24511211</v>
      </c>
      <c r="AK23" s="50">
        <v>115.57197687297862</v>
      </c>
      <c r="AL23" s="51">
        <v>5533500</v>
      </c>
      <c r="AM23" s="50">
        <v>22.6</v>
      </c>
      <c r="AN23" s="50">
        <v>150.719071743749</v>
      </c>
      <c r="AO23" s="49"/>
      <c r="AP23" s="177" t="s">
        <v>40</v>
      </c>
      <c r="AQ23" s="178"/>
      <c r="AR23" s="51">
        <v>3980</v>
      </c>
      <c r="AS23" s="50">
        <v>107.56756756756755</v>
      </c>
      <c r="AT23" s="51">
        <v>21208611</v>
      </c>
      <c r="AU23" s="50">
        <v>100.9042008156505</v>
      </c>
      <c r="AV23" s="51">
        <v>3671400</v>
      </c>
      <c r="AW23" s="50">
        <v>17.3</v>
      </c>
      <c r="AX23" s="50">
        <v>93.084695054701271</v>
      </c>
      <c r="AY23" s="159"/>
      <c r="AZ23" s="48">
        <v>3672</v>
      </c>
      <c r="BA23" s="46">
        <v>95.9</v>
      </c>
      <c r="BB23" s="48">
        <v>25012918</v>
      </c>
      <c r="BC23" s="46">
        <v>96.2</v>
      </c>
      <c r="BD23" s="48">
        <v>3575039</v>
      </c>
      <c r="BE23" s="47">
        <f t="shared" si="0"/>
        <v>14.3</v>
      </c>
      <c r="BF23" s="46">
        <v>92.9</v>
      </c>
    </row>
    <row r="24" spans="1:58" ht="26.25" customHeight="1" x14ac:dyDescent="0.15">
      <c r="A24" s="132"/>
      <c r="B24" s="181" t="s">
        <v>41</v>
      </c>
      <c r="C24" s="174"/>
      <c r="D24" s="130">
        <v>500915</v>
      </c>
      <c r="E24" s="59">
        <v>106.66662407795438</v>
      </c>
      <c r="F24" s="130">
        <v>503729800</v>
      </c>
      <c r="G24" s="59">
        <v>103.41266232333174</v>
      </c>
      <c r="H24" s="130">
        <v>496035138</v>
      </c>
      <c r="I24" s="59">
        <v>98.5</v>
      </c>
      <c r="J24" s="59">
        <v>103.53963535840147</v>
      </c>
      <c r="K24" s="70"/>
      <c r="L24" s="182" t="s">
        <v>40</v>
      </c>
      <c r="M24" s="178"/>
      <c r="N24" s="51">
        <v>5719</v>
      </c>
      <c r="O24" s="50">
        <v>125.16962136134822</v>
      </c>
      <c r="P24" s="51">
        <v>27941629</v>
      </c>
      <c r="Q24" s="50">
        <v>108.19348669040203</v>
      </c>
      <c r="R24" s="51">
        <v>6667936</v>
      </c>
      <c r="S24" s="50">
        <v>23.9</v>
      </c>
      <c r="T24" s="50">
        <v>116.19512045513794</v>
      </c>
      <c r="U24" s="38">
        <v>4</v>
      </c>
      <c r="V24" s="170" t="s">
        <v>10</v>
      </c>
      <c r="W24" s="171"/>
      <c r="X24" s="16">
        <v>1155369</v>
      </c>
      <c r="Y24" s="37">
        <v>94.371226867034608</v>
      </c>
      <c r="Z24" s="16">
        <v>1180966963</v>
      </c>
      <c r="AA24" s="37">
        <v>97.794401776677702</v>
      </c>
      <c r="AB24" s="16">
        <v>1180966963</v>
      </c>
      <c r="AC24" s="37">
        <v>100</v>
      </c>
      <c r="AD24" s="37">
        <v>97.794401776677702</v>
      </c>
      <c r="AE24" s="38">
        <v>4</v>
      </c>
      <c r="AF24" s="170" t="s">
        <v>10</v>
      </c>
      <c r="AG24" s="171"/>
      <c r="AH24" s="16">
        <v>1224281</v>
      </c>
      <c r="AI24" s="37">
        <v>99.184267023129578</v>
      </c>
      <c r="AJ24" s="16">
        <v>1207601807</v>
      </c>
      <c r="AK24" s="37">
        <v>94.707266156375283</v>
      </c>
      <c r="AL24" s="16">
        <v>1207601807</v>
      </c>
      <c r="AM24" s="37">
        <v>100</v>
      </c>
      <c r="AN24" s="37">
        <v>94.707266156375283</v>
      </c>
      <c r="AO24" s="38">
        <v>4</v>
      </c>
      <c r="AP24" s="170" t="s">
        <v>10</v>
      </c>
      <c r="AQ24" s="171"/>
      <c r="AR24" s="16">
        <v>1234350</v>
      </c>
      <c r="AS24" s="37">
        <v>98.433014354066984</v>
      </c>
      <c r="AT24" s="16">
        <v>1275088867</v>
      </c>
      <c r="AU24" s="37">
        <v>95.839648779248037</v>
      </c>
      <c r="AV24" s="16">
        <v>1275088867</v>
      </c>
      <c r="AW24" s="37">
        <v>100</v>
      </c>
      <c r="AX24" s="37">
        <v>95.839648779248037</v>
      </c>
      <c r="AY24" s="158"/>
      <c r="AZ24" s="41">
        <v>1100000</v>
      </c>
      <c r="BA24" s="39">
        <v>112.2</v>
      </c>
      <c r="BB24" s="41">
        <v>1290642035</v>
      </c>
      <c r="BC24" s="39">
        <v>116.5</v>
      </c>
      <c r="BD24" s="41">
        <v>1290642035</v>
      </c>
      <c r="BE24" s="40">
        <f t="shared" si="0"/>
        <v>100</v>
      </c>
      <c r="BF24" s="39">
        <v>100</v>
      </c>
    </row>
    <row r="25" spans="1:58" ht="26.25" customHeight="1" x14ac:dyDescent="0.15">
      <c r="A25" s="45"/>
      <c r="B25" s="182" t="s">
        <v>40</v>
      </c>
      <c r="C25" s="178"/>
      <c r="D25" s="51">
        <v>6450</v>
      </c>
      <c r="E25" s="50">
        <v>112.78195488721805</v>
      </c>
      <c r="F25" s="51">
        <v>27551553</v>
      </c>
      <c r="G25" s="50">
        <v>98.60396113626733</v>
      </c>
      <c r="H25" s="51">
        <v>5872327</v>
      </c>
      <c r="I25" s="50">
        <v>21.3</v>
      </c>
      <c r="J25" s="50">
        <v>88.068136826748187</v>
      </c>
      <c r="K25" s="133"/>
      <c r="L25" s="169" t="s">
        <v>106</v>
      </c>
      <c r="M25" s="198"/>
      <c r="N25" s="29">
        <v>20000</v>
      </c>
      <c r="O25" s="42" t="s">
        <v>39</v>
      </c>
      <c r="P25" s="29">
        <v>3961200</v>
      </c>
      <c r="Q25" s="42" t="s">
        <v>39</v>
      </c>
      <c r="R25" s="29">
        <v>3961200</v>
      </c>
      <c r="S25" s="37">
        <v>100</v>
      </c>
      <c r="T25" s="42" t="s">
        <v>39</v>
      </c>
      <c r="U25" s="38">
        <v>5</v>
      </c>
      <c r="V25" s="170" t="s">
        <v>11</v>
      </c>
      <c r="W25" s="171"/>
      <c r="X25" s="16">
        <v>128</v>
      </c>
      <c r="Y25" s="37">
        <v>100</v>
      </c>
      <c r="Z25" s="16">
        <v>243400</v>
      </c>
      <c r="AA25" s="37">
        <v>249.64102564102566</v>
      </c>
      <c r="AB25" s="16">
        <v>243400</v>
      </c>
      <c r="AC25" s="37">
        <v>100</v>
      </c>
      <c r="AD25" s="37">
        <v>249.64102564102566</v>
      </c>
      <c r="AE25" s="38">
        <v>5</v>
      </c>
      <c r="AF25" s="170" t="s">
        <v>11</v>
      </c>
      <c r="AG25" s="171"/>
      <c r="AH25" s="16">
        <v>128</v>
      </c>
      <c r="AI25" s="37">
        <v>91.428571428571431</v>
      </c>
      <c r="AJ25" s="16">
        <v>97500</v>
      </c>
      <c r="AK25" s="37">
        <v>57.050906963136342</v>
      </c>
      <c r="AL25" s="16">
        <v>97500</v>
      </c>
      <c r="AM25" s="37">
        <v>100</v>
      </c>
      <c r="AN25" s="37">
        <v>57.050906963136342</v>
      </c>
      <c r="AO25" s="38">
        <v>5</v>
      </c>
      <c r="AP25" s="170" t="s">
        <v>11</v>
      </c>
      <c r="AQ25" s="171"/>
      <c r="AR25" s="16">
        <v>140</v>
      </c>
      <c r="AS25" s="37">
        <v>73.68421052631578</v>
      </c>
      <c r="AT25" s="16">
        <v>170900</v>
      </c>
      <c r="AU25" s="37">
        <v>137.93381759483455</v>
      </c>
      <c r="AV25" s="16">
        <v>170900</v>
      </c>
      <c r="AW25" s="37">
        <v>100</v>
      </c>
      <c r="AX25" s="37">
        <v>137.93381759483455</v>
      </c>
      <c r="AY25" s="158"/>
      <c r="AZ25" s="41">
        <v>160</v>
      </c>
      <c r="BA25" s="39">
        <v>47.1</v>
      </c>
      <c r="BB25" s="41">
        <v>174900</v>
      </c>
      <c r="BC25" s="39">
        <v>94.6</v>
      </c>
      <c r="BD25" s="41">
        <v>174900</v>
      </c>
      <c r="BE25" s="40">
        <f t="shared" si="0"/>
        <v>100</v>
      </c>
      <c r="BF25" s="39">
        <v>100</v>
      </c>
    </row>
    <row r="26" spans="1:58" ht="26.25" customHeight="1" x14ac:dyDescent="0.15">
      <c r="A26" s="129">
        <v>4</v>
      </c>
      <c r="B26" s="168" t="s">
        <v>10</v>
      </c>
      <c r="C26" s="169"/>
      <c r="D26" s="29">
        <v>1085105</v>
      </c>
      <c r="E26" s="37">
        <v>97.263703443429378</v>
      </c>
      <c r="F26" s="29">
        <v>1122730939</v>
      </c>
      <c r="G26" s="37">
        <v>94.096943999277258</v>
      </c>
      <c r="H26" s="29">
        <v>1122730939</v>
      </c>
      <c r="I26" s="37">
        <v>100</v>
      </c>
      <c r="J26" s="37">
        <v>94.096943999277258</v>
      </c>
      <c r="K26" s="38">
        <v>4</v>
      </c>
      <c r="L26" s="170" t="s">
        <v>10</v>
      </c>
      <c r="M26" s="171"/>
      <c r="N26" s="16">
        <v>1115632</v>
      </c>
      <c r="O26" s="37">
        <v>96.560665899812093</v>
      </c>
      <c r="P26" s="16">
        <v>1193164083</v>
      </c>
      <c r="Q26" s="37">
        <v>101.0328078923576</v>
      </c>
      <c r="R26" s="16">
        <v>1193164083</v>
      </c>
      <c r="S26" s="37">
        <v>100</v>
      </c>
      <c r="T26" s="37">
        <v>101.0328078923576</v>
      </c>
      <c r="U26" s="38">
        <v>6</v>
      </c>
      <c r="V26" s="170" t="s">
        <v>12</v>
      </c>
      <c r="W26" s="171"/>
      <c r="X26" s="16">
        <v>1</v>
      </c>
      <c r="Y26" s="37">
        <v>100</v>
      </c>
      <c r="Z26" s="16">
        <v>0</v>
      </c>
      <c r="AA26" s="42" t="s">
        <v>39</v>
      </c>
      <c r="AB26" s="16">
        <v>0</v>
      </c>
      <c r="AC26" s="42" t="s">
        <v>39</v>
      </c>
      <c r="AD26" s="42" t="s">
        <v>39</v>
      </c>
      <c r="AE26" s="38">
        <v>6</v>
      </c>
      <c r="AF26" s="170" t="s">
        <v>12</v>
      </c>
      <c r="AG26" s="171"/>
      <c r="AH26" s="16">
        <v>1</v>
      </c>
      <c r="AI26" s="37">
        <v>100</v>
      </c>
      <c r="AJ26" s="16">
        <v>0</v>
      </c>
      <c r="AK26" s="42" t="s">
        <v>39</v>
      </c>
      <c r="AL26" s="16">
        <v>0</v>
      </c>
      <c r="AM26" s="42" t="s">
        <v>39</v>
      </c>
      <c r="AN26" s="42" t="s">
        <v>39</v>
      </c>
      <c r="AO26" s="38">
        <v>6</v>
      </c>
      <c r="AP26" s="170" t="s">
        <v>12</v>
      </c>
      <c r="AQ26" s="171"/>
      <c r="AR26" s="16">
        <v>1</v>
      </c>
      <c r="AS26" s="37">
        <v>100</v>
      </c>
      <c r="AT26" s="16">
        <v>0</v>
      </c>
      <c r="AU26" s="42" t="s">
        <v>39</v>
      </c>
      <c r="AV26" s="16">
        <v>0</v>
      </c>
      <c r="AW26" s="42" t="s">
        <v>39</v>
      </c>
      <c r="AX26" s="42" t="s">
        <v>39</v>
      </c>
      <c r="AY26" s="158"/>
      <c r="AZ26" s="41">
        <v>1</v>
      </c>
      <c r="BA26" s="39">
        <v>100</v>
      </c>
      <c r="BB26" s="41">
        <v>0</v>
      </c>
      <c r="BC26" s="43" t="s">
        <v>39</v>
      </c>
      <c r="BD26" s="41">
        <v>0</v>
      </c>
      <c r="BE26" s="44" t="s">
        <v>39</v>
      </c>
      <c r="BF26" s="43" t="s">
        <v>39</v>
      </c>
    </row>
    <row r="27" spans="1:58" ht="26.25" customHeight="1" x14ac:dyDescent="0.15">
      <c r="A27" s="38">
        <v>5</v>
      </c>
      <c r="B27" s="170" t="s">
        <v>11</v>
      </c>
      <c r="C27" s="171"/>
      <c r="D27" s="16">
        <v>200</v>
      </c>
      <c r="E27" s="37">
        <v>132.45033112582783</v>
      </c>
      <c r="F27" s="16">
        <v>246200</v>
      </c>
      <c r="G27" s="37">
        <v>117.63019589106545</v>
      </c>
      <c r="H27" s="16">
        <v>246200</v>
      </c>
      <c r="I27" s="37">
        <v>100</v>
      </c>
      <c r="J27" s="37">
        <v>117.63019589106545</v>
      </c>
      <c r="K27" s="38">
        <v>5</v>
      </c>
      <c r="L27" s="170" t="s">
        <v>11</v>
      </c>
      <c r="M27" s="171"/>
      <c r="N27" s="16">
        <v>151</v>
      </c>
      <c r="O27" s="37">
        <v>117.96875</v>
      </c>
      <c r="P27" s="16">
        <v>209300</v>
      </c>
      <c r="Q27" s="37">
        <v>85.990139687756781</v>
      </c>
      <c r="R27" s="16">
        <v>209300</v>
      </c>
      <c r="S27" s="37">
        <v>100</v>
      </c>
      <c r="T27" s="37">
        <v>85.990139687756781</v>
      </c>
      <c r="U27" s="38">
        <v>7</v>
      </c>
      <c r="V27" s="170" t="s">
        <v>13</v>
      </c>
      <c r="W27" s="171"/>
      <c r="X27" s="16">
        <v>7639</v>
      </c>
      <c r="Y27" s="37">
        <v>98.797206414899122</v>
      </c>
      <c r="Z27" s="16">
        <v>6917250</v>
      </c>
      <c r="AA27" s="37">
        <v>97.775845984225256</v>
      </c>
      <c r="AB27" s="16">
        <v>6917250</v>
      </c>
      <c r="AC27" s="37">
        <v>100</v>
      </c>
      <c r="AD27" s="37">
        <v>97.775845984225256</v>
      </c>
      <c r="AE27" s="38">
        <v>7</v>
      </c>
      <c r="AF27" s="170" t="s">
        <v>13</v>
      </c>
      <c r="AG27" s="171"/>
      <c r="AH27" s="16">
        <v>7732</v>
      </c>
      <c r="AI27" s="37">
        <v>111.75025292672352</v>
      </c>
      <c r="AJ27" s="16">
        <v>7074600</v>
      </c>
      <c r="AK27" s="37">
        <v>91.696315738310489</v>
      </c>
      <c r="AL27" s="16">
        <v>7074600</v>
      </c>
      <c r="AM27" s="37">
        <v>100</v>
      </c>
      <c r="AN27" s="37">
        <v>91.696315738310489</v>
      </c>
      <c r="AO27" s="38">
        <v>7</v>
      </c>
      <c r="AP27" s="170" t="s">
        <v>13</v>
      </c>
      <c r="AQ27" s="171"/>
      <c r="AR27" s="16">
        <v>6919</v>
      </c>
      <c r="AS27" s="37">
        <v>96.097222222222229</v>
      </c>
      <c r="AT27" s="16">
        <v>7715250</v>
      </c>
      <c r="AU27" s="37">
        <v>97.394482210145611</v>
      </c>
      <c r="AV27" s="16">
        <v>7715250</v>
      </c>
      <c r="AW27" s="37">
        <v>100</v>
      </c>
      <c r="AX27" s="37">
        <v>97.394482210145611</v>
      </c>
      <c r="AY27" s="158"/>
      <c r="AZ27" s="41">
        <v>8000</v>
      </c>
      <c r="BA27" s="39">
        <v>88.9</v>
      </c>
      <c r="BB27" s="41">
        <v>8322000</v>
      </c>
      <c r="BC27" s="39">
        <v>94.8</v>
      </c>
      <c r="BD27" s="41">
        <v>8322000</v>
      </c>
      <c r="BE27" s="40">
        <f>ROUND(BD27/BB27*100,1)</f>
        <v>100</v>
      </c>
      <c r="BF27" s="39">
        <v>100</v>
      </c>
    </row>
    <row r="28" spans="1:58" ht="26.25" customHeight="1" x14ac:dyDescent="0.15">
      <c r="A28" s="38">
        <v>6</v>
      </c>
      <c r="B28" s="170" t="s">
        <v>12</v>
      </c>
      <c r="C28" s="171"/>
      <c r="D28" s="16">
        <v>1</v>
      </c>
      <c r="E28" s="37">
        <v>100</v>
      </c>
      <c r="F28" s="16">
        <v>0</v>
      </c>
      <c r="G28" s="42" t="s">
        <v>39</v>
      </c>
      <c r="H28" s="16">
        <v>0</v>
      </c>
      <c r="I28" s="42" t="s">
        <v>39</v>
      </c>
      <c r="J28" s="42" t="s">
        <v>39</v>
      </c>
      <c r="K28" s="38">
        <v>6</v>
      </c>
      <c r="L28" s="170" t="s">
        <v>12</v>
      </c>
      <c r="M28" s="171"/>
      <c r="N28" s="16">
        <v>1</v>
      </c>
      <c r="O28" s="37">
        <v>100</v>
      </c>
      <c r="P28" s="16">
        <v>0</v>
      </c>
      <c r="Q28" s="42" t="s">
        <v>39</v>
      </c>
      <c r="R28" s="16">
        <v>0</v>
      </c>
      <c r="S28" s="42" t="s">
        <v>39</v>
      </c>
      <c r="T28" s="42" t="s">
        <v>39</v>
      </c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</row>
    <row r="29" spans="1:58" ht="26.25" customHeight="1" x14ac:dyDescent="0.15">
      <c r="A29" s="38">
        <v>7</v>
      </c>
      <c r="B29" s="170" t="s">
        <v>13</v>
      </c>
      <c r="C29" s="171"/>
      <c r="D29" s="16">
        <v>5526</v>
      </c>
      <c r="E29" s="37">
        <v>85.383189122373309</v>
      </c>
      <c r="F29" s="16">
        <v>2760450</v>
      </c>
      <c r="G29" s="37">
        <v>45.617470626146449</v>
      </c>
      <c r="H29" s="16">
        <v>2760450</v>
      </c>
      <c r="I29" s="37">
        <v>100</v>
      </c>
      <c r="J29" s="37">
        <v>45.617470626146449</v>
      </c>
      <c r="K29" s="38">
        <v>7</v>
      </c>
      <c r="L29" s="170" t="s">
        <v>13</v>
      </c>
      <c r="M29" s="171"/>
      <c r="N29" s="16">
        <v>6472</v>
      </c>
      <c r="O29" s="37">
        <v>84.72313129990836</v>
      </c>
      <c r="P29" s="16">
        <v>6051300</v>
      </c>
      <c r="Q29" s="37">
        <v>87.481296758104747</v>
      </c>
      <c r="R29" s="16">
        <v>6051300</v>
      </c>
      <c r="S29" s="37">
        <v>100</v>
      </c>
      <c r="T29" s="37">
        <v>87.481296758104747</v>
      </c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</row>
    <row r="30" spans="1:58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</row>
    <row r="31" spans="1:58" x14ac:dyDescent="0.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</row>
    <row r="32" spans="1:58" x14ac:dyDescent="0.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</row>
    <row r="33" spans="1:50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</row>
    <row r="34" spans="1:50" x14ac:dyDescent="0.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</row>
    <row r="35" spans="1:50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</row>
    <row r="36" spans="1:50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</row>
    <row r="37" spans="1:50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</row>
    <row r="38" spans="1:50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</row>
    <row r="39" spans="1:50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</row>
    <row r="40" spans="1:50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</row>
    <row r="41" spans="1:50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</row>
    <row r="42" spans="1:50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</row>
    <row r="43" spans="1:50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</row>
    <row r="44" spans="1:50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</row>
    <row r="45" spans="1:50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</row>
    <row r="46" spans="1:50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</row>
    <row r="47" spans="1:50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</row>
    <row r="48" spans="1:50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</row>
    <row r="49" spans="1:20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</sheetData>
  <sheetProtection selectLockedCells="1"/>
  <mergeCells count="120">
    <mergeCell ref="V22:W22"/>
    <mergeCell ref="V23:W23"/>
    <mergeCell ref="V24:W24"/>
    <mergeCell ref="V25:W25"/>
    <mergeCell ref="V26:W26"/>
    <mergeCell ref="V27:W27"/>
    <mergeCell ref="V19:W19"/>
    <mergeCell ref="V20:W20"/>
    <mergeCell ref="V21:W21"/>
    <mergeCell ref="U3:W3"/>
    <mergeCell ref="AH3:AN3"/>
    <mergeCell ref="U4:W4"/>
    <mergeCell ref="AH4:AI4"/>
    <mergeCell ref="AJ4:AK4"/>
    <mergeCell ref="AL4:AN4"/>
    <mergeCell ref="U5:W5"/>
    <mergeCell ref="V11:W11"/>
    <mergeCell ref="V14:W14"/>
    <mergeCell ref="AE4:AG4"/>
    <mergeCell ref="V17:W17"/>
    <mergeCell ref="V18:W18"/>
    <mergeCell ref="U7:W7"/>
    <mergeCell ref="V10:W10"/>
    <mergeCell ref="X3:AD3"/>
    <mergeCell ref="X4:Y4"/>
    <mergeCell ref="Z4:AA4"/>
    <mergeCell ref="AB4:AD4"/>
    <mergeCell ref="AZ3:BF3"/>
    <mergeCell ref="AZ4:BA4"/>
    <mergeCell ref="BB4:BC4"/>
    <mergeCell ref="BD4:BF4"/>
    <mergeCell ref="AP27:AQ27"/>
    <mergeCell ref="AP23:AQ23"/>
    <mergeCell ref="AP24:AQ24"/>
    <mergeCell ref="AP25:AQ25"/>
    <mergeCell ref="AP10:AQ10"/>
    <mergeCell ref="AP19:AQ19"/>
    <mergeCell ref="AP20:AQ20"/>
    <mergeCell ref="AP21:AQ21"/>
    <mergeCell ref="AT4:AU4"/>
    <mergeCell ref="AV4:AX4"/>
    <mergeCell ref="AR3:AX3"/>
    <mergeCell ref="AO7:AQ7"/>
    <mergeCell ref="AP17:AQ17"/>
    <mergeCell ref="AP18:AQ18"/>
    <mergeCell ref="AP26:AQ26"/>
    <mergeCell ref="AE5:AG5"/>
    <mergeCell ref="AO1:AX1"/>
    <mergeCell ref="AP2:AX2"/>
    <mergeCell ref="AP11:AQ11"/>
    <mergeCell ref="AO3:AQ3"/>
    <mergeCell ref="AO4:AQ4"/>
    <mergeCell ref="AO5:AQ5"/>
    <mergeCell ref="AR4:AS4"/>
    <mergeCell ref="AP14:AQ14"/>
    <mergeCell ref="AF21:AG21"/>
    <mergeCell ref="AF22:AG22"/>
    <mergeCell ref="AF23:AG23"/>
    <mergeCell ref="AF24:AG24"/>
    <mergeCell ref="AF25:AG25"/>
    <mergeCell ref="AF26:AG26"/>
    <mergeCell ref="AP22:AQ22"/>
    <mergeCell ref="AE3:AG3"/>
    <mergeCell ref="AF27:AG27"/>
    <mergeCell ref="AE7:AG7"/>
    <mergeCell ref="AF10:AG10"/>
    <mergeCell ref="AF11:AG11"/>
    <mergeCell ref="AF14:AG14"/>
    <mergeCell ref="AF17:AG17"/>
    <mergeCell ref="AF18:AG18"/>
    <mergeCell ref="AF19:AG19"/>
    <mergeCell ref="AF20:AG20"/>
    <mergeCell ref="K3:M3"/>
    <mergeCell ref="N3:T3"/>
    <mergeCell ref="K4:M4"/>
    <mergeCell ref="N4:O4"/>
    <mergeCell ref="P4:Q4"/>
    <mergeCell ref="R4:T4"/>
    <mergeCell ref="K5:M5"/>
    <mergeCell ref="K7:M7"/>
    <mergeCell ref="L10:M10"/>
    <mergeCell ref="L29:M29"/>
    <mergeCell ref="L25:M25"/>
    <mergeCell ref="L11:M11"/>
    <mergeCell ref="L14:M14"/>
    <mergeCell ref="L17:M17"/>
    <mergeCell ref="L18:M18"/>
    <mergeCell ref="L19:M19"/>
    <mergeCell ref="L20:M20"/>
    <mergeCell ref="L21:M21"/>
    <mergeCell ref="L23:M23"/>
    <mergeCell ref="L26:M26"/>
    <mergeCell ref="L27:M27"/>
    <mergeCell ref="L28:M28"/>
    <mergeCell ref="L24:M24"/>
    <mergeCell ref="L22:M22"/>
    <mergeCell ref="A3:C3"/>
    <mergeCell ref="D3:J3"/>
    <mergeCell ref="A4:C4"/>
    <mergeCell ref="D4:E4"/>
    <mergeCell ref="F4:G4"/>
    <mergeCell ref="H4:J4"/>
    <mergeCell ref="A5:C5"/>
    <mergeCell ref="A7:C7"/>
    <mergeCell ref="B10:C10"/>
    <mergeCell ref="B22:C22"/>
    <mergeCell ref="B26:C26"/>
    <mergeCell ref="B27:C27"/>
    <mergeCell ref="B28:C28"/>
    <mergeCell ref="B29:C29"/>
    <mergeCell ref="B23:C23"/>
    <mergeCell ref="B11:C11"/>
    <mergeCell ref="B14:C14"/>
    <mergeCell ref="B17:C17"/>
    <mergeCell ref="B18:C18"/>
    <mergeCell ref="B19:C19"/>
    <mergeCell ref="B20:C20"/>
    <mergeCell ref="B21:C21"/>
    <mergeCell ref="B24:C24"/>
    <mergeCell ref="B25:C25"/>
  </mergeCells>
  <phoneticPr fontId="2"/>
  <conditionalFormatting sqref="AR12:AR13 N23:N29 P23:P29 R23:R29 D22 F22 H22 D24:D29 F24:F29 H24:H29">
    <cfRule type="expression" dxfId="136" priority="57">
      <formula>D12=""</formula>
    </cfRule>
  </conditionalFormatting>
  <conditionalFormatting sqref="AT12:AT13">
    <cfRule type="expression" dxfId="135" priority="56">
      <formula>AT12=""</formula>
    </cfRule>
  </conditionalFormatting>
  <conditionalFormatting sqref="AV12:AV13">
    <cfRule type="expression" dxfId="134" priority="55">
      <formula>AV12=""</formula>
    </cfRule>
  </conditionalFormatting>
  <conditionalFormatting sqref="AR15:AR16">
    <cfRule type="expression" dxfId="133" priority="54">
      <formula>AR15=""</formula>
    </cfRule>
  </conditionalFormatting>
  <conditionalFormatting sqref="AT15:AT16">
    <cfRule type="expression" dxfId="132" priority="53">
      <formula>AT15=""</formula>
    </cfRule>
  </conditionalFormatting>
  <conditionalFormatting sqref="AV15:AV16">
    <cfRule type="expression" dxfId="131" priority="52">
      <formula>AV15=""</formula>
    </cfRule>
  </conditionalFormatting>
  <conditionalFormatting sqref="AR18:AR20">
    <cfRule type="expression" dxfId="130" priority="51">
      <formula>AR18=""</formula>
    </cfRule>
  </conditionalFormatting>
  <conditionalFormatting sqref="AT18:AT20">
    <cfRule type="expression" dxfId="129" priority="50">
      <formula>AT18=""</formula>
    </cfRule>
  </conditionalFormatting>
  <conditionalFormatting sqref="AV18:AV20">
    <cfRule type="expression" dxfId="128" priority="49">
      <formula>AV18=""</formula>
    </cfRule>
  </conditionalFormatting>
  <conditionalFormatting sqref="AR22:AR27">
    <cfRule type="expression" dxfId="127" priority="48">
      <formula>AR22=""</formula>
    </cfRule>
  </conditionalFormatting>
  <conditionalFormatting sqref="AT22:AT27">
    <cfRule type="expression" dxfId="126" priority="47">
      <formula>AT22=""</formula>
    </cfRule>
  </conditionalFormatting>
  <conditionalFormatting sqref="AV22:AV27">
    <cfRule type="expression" dxfId="125" priority="46">
      <formula>AV22=""</formula>
    </cfRule>
  </conditionalFormatting>
  <conditionalFormatting sqref="AH3:AN3">
    <cfRule type="expression" dxfId="124" priority="45">
      <formula>$AR$3=""</formula>
    </cfRule>
  </conditionalFormatting>
  <conditionalFormatting sqref="AH12:AH13">
    <cfRule type="expression" dxfId="123" priority="44">
      <formula>AH12=""</formula>
    </cfRule>
  </conditionalFormatting>
  <conditionalFormatting sqref="AJ12:AJ13">
    <cfRule type="expression" dxfId="122" priority="43">
      <formula>AJ12=""</formula>
    </cfRule>
  </conditionalFormatting>
  <conditionalFormatting sqref="AL12:AL13">
    <cfRule type="expression" dxfId="121" priority="42">
      <formula>AL12=""</formula>
    </cfRule>
  </conditionalFormatting>
  <conditionalFormatting sqref="AH15:AH16">
    <cfRule type="expression" dxfId="120" priority="41">
      <formula>AH15=""</formula>
    </cfRule>
  </conditionalFormatting>
  <conditionalFormatting sqref="AJ15:AJ16">
    <cfRule type="expression" dxfId="119" priority="40">
      <formula>AJ15=""</formula>
    </cfRule>
  </conditionalFormatting>
  <conditionalFormatting sqref="AL15:AL16">
    <cfRule type="expression" dxfId="118" priority="39">
      <formula>AL15=""</formula>
    </cfRule>
  </conditionalFormatting>
  <conditionalFormatting sqref="AH18:AH20">
    <cfRule type="expression" dxfId="117" priority="38">
      <formula>AH18=""</formula>
    </cfRule>
  </conditionalFormatting>
  <conditionalFormatting sqref="AJ18:AJ20">
    <cfRule type="expression" dxfId="116" priority="37">
      <formula>AJ18=""</formula>
    </cfRule>
  </conditionalFormatting>
  <conditionalFormatting sqref="AL18:AL20">
    <cfRule type="expression" dxfId="115" priority="36">
      <formula>AL18=""</formula>
    </cfRule>
  </conditionalFormatting>
  <conditionalFormatting sqref="AH22:AH27">
    <cfRule type="expression" dxfId="114" priority="35">
      <formula>AH22=""</formula>
    </cfRule>
  </conditionalFormatting>
  <conditionalFormatting sqref="AJ22:AJ27">
    <cfRule type="expression" dxfId="113" priority="34">
      <formula>AJ22=""</formula>
    </cfRule>
  </conditionalFormatting>
  <conditionalFormatting sqref="AL22:AL27">
    <cfRule type="expression" dxfId="112" priority="33">
      <formula>AL22=""</formula>
    </cfRule>
  </conditionalFormatting>
  <conditionalFormatting sqref="X3:AD3">
    <cfRule type="expression" dxfId="111" priority="32">
      <formula>$AR$3=""</formula>
    </cfRule>
  </conditionalFormatting>
  <conditionalFormatting sqref="X12:X13">
    <cfRule type="expression" dxfId="110" priority="31">
      <formula>X12=""</formula>
    </cfRule>
  </conditionalFormatting>
  <conditionalFormatting sqref="Z12:Z13">
    <cfRule type="expression" dxfId="109" priority="30">
      <formula>Z12=""</formula>
    </cfRule>
  </conditionalFormatting>
  <conditionalFormatting sqref="AB12:AB13">
    <cfRule type="expression" dxfId="108" priority="29">
      <formula>AB12=""</formula>
    </cfRule>
  </conditionalFormatting>
  <conditionalFormatting sqref="X15:X16">
    <cfRule type="expression" dxfId="107" priority="28">
      <formula>X15=""</formula>
    </cfRule>
  </conditionalFormatting>
  <conditionalFormatting sqref="Z15:Z16">
    <cfRule type="expression" dxfId="106" priority="27">
      <formula>Z15=""</formula>
    </cfRule>
  </conditionalFormatting>
  <conditionalFormatting sqref="AB15:AB16">
    <cfRule type="expression" dxfId="105" priority="26">
      <formula>AB15=""</formula>
    </cfRule>
  </conditionalFormatting>
  <conditionalFormatting sqref="X18:X20">
    <cfRule type="expression" dxfId="104" priority="25">
      <formula>X18=""</formula>
    </cfRule>
  </conditionalFormatting>
  <conditionalFormatting sqref="Z18:Z20">
    <cfRule type="expression" dxfId="103" priority="24">
      <formula>Z18=""</formula>
    </cfRule>
  </conditionalFormatting>
  <conditionalFormatting sqref="AB18:AB20">
    <cfRule type="expression" dxfId="102" priority="23">
      <formula>AB18=""</formula>
    </cfRule>
  </conditionalFormatting>
  <conditionalFormatting sqref="X22:X27">
    <cfRule type="expression" dxfId="101" priority="22">
      <formula>X22=""</formula>
    </cfRule>
  </conditionalFormatting>
  <conditionalFormatting sqref="Z22:Z27">
    <cfRule type="expression" dxfId="100" priority="21">
      <formula>Z22=""</formula>
    </cfRule>
  </conditionalFormatting>
  <conditionalFormatting sqref="AB22:AB27">
    <cfRule type="expression" dxfId="99" priority="20">
      <formula>AB22=""</formula>
    </cfRule>
  </conditionalFormatting>
  <conditionalFormatting sqref="N12:N13">
    <cfRule type="expression" dxfId="98" priority="19">
      <formula>N12=""</formula>
    </cfRule>
  </conditionalFormatting>
  <conditionalFormatting sqref="P12:P13">
    <cfRule type="expression" dxfId="97" priority="18">
      <formula>P12=""</formula>
    </cfRule>
  </conditionalFormatting>
  <conditionalFormatting sqref="R12:R13">
    <cfRule type="expression" dxfId="96" priority="17">
      <formula>R12=""</formula>
    </cfRule>
  </conditionalFormatting>
  <conditionalFormatting sqref="N15:N16">
    <cfRule type="expression" dxfId="95" priority="16">
      <formula>N15=""</formula>
    </cfRule>
  </conditionalFormatting>
  <conditionalFormatting sqref="P15:P16">
    <cfRule type="expression" dxfId="94" priority="15">
      <formula>P15=""</formula>
    </cfRule>
  </conditionalFormatting>
  <conditionalFormatting sqref="R15:R16">
    <cfRule type="expression" dxfId="93" priority="14">
      <formula>R15=""</formula>
    </cfRule>
  </conditionalFormatting>
  <conditionalFormatting sqref="N18:N20">
    <cfRule type="expression" dxfId="92" priority="13">
      <formula>N18=""</formula>
    </cfRule>
  </conditionalFormatting>
  <conditionalFormatting sqref="P18:P20">
    <cfRule type="expression" dxfId="91" priority="12">
      <formula>P18=""</formula>
    </cfRule>
  </conditionalFormatting>
  <conditionalFormatting sqref="R18:R20">
    <cfRule type="expression" dxfId="90" priority="11">
      <formula>R18=""</formula>
    </cfRule>
  </conditionalFormatting>
  <conditionalFormatting sqref="D12:D13">
    <cfRule type="expression" dxfId="89" priority="9">
      <formula>D12=""</formula>
    </cfRule>
  </conditionalFormatting>
  <conditionalFormatting sqref="F12:F13">
    <cfRule type="expression" dxfId="88" priority="8">
      <formula>F12=""</formula>
    </cfRule>
  </conditionalFormatting>
  <conditionalFormatting sqref="H12:H13">
    <cfRule type="expression" dxfId="87" priority="7">
      <formula>H12=""</formula>
    </cfRule>
  </conditionalFormatting>
  <conditionalFormatting sqref="D15:D16">
    <cfRule type="expression" dxfId="86" priority="6">
      <formula>D15=""</formula>
    </cfRule>
  </conditionalFormatting>
  <conditionalFormatting sqref="F15:F16">
    <cfRule type="expression" dxfId="85" priority="5">
      <formula>F15=""</formula>
    </cfRule>
  </conditionalFormatting>
  <conditionalFormatting sqref="H15:H16">
    <cfRule type="expression" dxfId="84" priority="4">
      <formula>H15=""</formula>
    </cfRule>
  </conditionalFormatting>
  <conditionalFormatting sqref="D18:D20">
    <cfRule type="expression" dxfId="83" priority="3">
      <formula>D18=""</formula>
    </cfRule>
  </conditionalFormatting>
  <conditionalFormatting sqref="F18:F20">
    <cfRule type="expression" dxfId="82" priority="2">
      <formula>F18=""</formula>
    </cfRule>
  </conditionalFormatting>
  <conditionalFormatting sqref="H18:H20">
    <cfRule type="expression" dxfId="81" priority="1">
      <formula>H18=""</formula>
    </cfRule>
  </conditionalFormatting>
  <dataValidations count="1">
    <dataValidation type="whole" operator="greaterThan" allowBlank="1" showInputMessage="1" showErrorMessage="1" sqref="X3:AD3 AH3:AN3 N3:T3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firstPageNumber="32" orientation="portrait" useFirstPageNumber="1" r:id="rId1"/>
  <headerFooter>
    <oddFooter>&amp;C&amp;"ＭＳ Ｐ明朝,標準"&amp;P</oddFooter>
  </headerFooter>
  <colBreaks count="2" manualBreakCount="2">
    <brk id="30" max="1048575" man="1"/>
    <brk id="40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showGridLines="0" view="pageBreakPreview" zoomScale="110" zoomScaleNormal="100" zoomScaleSheetLayoutView="110" workbookViewId="0"/>
  </sheetViews>
  <sheetFormatPr defaultRowHeight="13.5" x14ac:dyDescent="0.15"/>
  <cols>
    <col min="1" max="1" width="4.375" customWidth="1"/>
    <col min="2" max="2" width="15" customWidth="1"/>
    <col min="3" max="3" width="5.625" customWidth="1"/>
    <col min="4" max="4" width="10" customWidth="1"/>
    <col min="5" max="5" width="5.625" customWidth="1"/>
    <col min="6" max="6" width="10" customWidth="1"/>
    <col min="7" max="7" width="5.625" customWidth="1"/>
    <col min="8" max="8" width="10" customWidth="1"/>
    <col min="9" max="9" width="5.625" customWidth="1"/>
    <col min="10" max="10" width="10" customWidth="1"/>
    <col min="11" max="11" width="5.625" customWidth="1"/>
    <col min="12" max="12" width="10" customWidth="1"/>
    <col min="13" max="13" width="5.125" customWidth="1"/>
    <col min="14" max="14" width="9.625" customWidth="1"/>
    <col min="15" max="15" width="5.625" customWidth="1"/>
    <col min="16" max="16" width="10" customWidth="1"/>
    <col min="17" max="17" width="5.125" customWidth="1"/>
    <col min="18" max="18" width="9.625" customWidth="1"/>
    <col min="19" max="19" width="5.625" customWidth="1"/>
    <col min="20" max="20" width="10" customWidth="1"/>
    <col min="21" max="21" width="5.125" customWidth="1"/>
    <col min="22" max="22" width="9.625" customWidth="1"/>
  </cols>
  <sheetData>
    <row r="1" spans="1:22" ht="30" customHeight="1" x14ac:dyDescent="0.15">
      <c r="A1" s="32" t="s">
        <v>37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3"/>
      <c r="U1" s="33"/>
      <c r="V1" s="33"/>
    </row>
    <row r="2" spans="1:22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1"/>
      <c r="U2" s="1"/>
      <c r="V2" s="1"/>
    </row>
    <row r="3" spans="1:22" ht="22.5" customHeight="1" x14ac:dyDescent="0.15">
      <c r="A3" s="215" t="s">
        <v>0</v>
      </c>
      <c r="B3" s="215"/>
      <c r="C3" s="223" t="s">
        <v>108</v>
      </c>
      <c r="D3" s="223"/>
      <c r="E3" s="223"/>
      <c r="F3" s="223"/>
      <c r="G3" s="223" t="s">
        <v>38</v>
      </c>
      <c r="H3" s="223"/>
      <c r="I3" s="223"/>
      <c r="J3" s="223"/>
      <c r="K3" s="225">
        <v>30</v>
      </c>
      <c r="L3" s="225"/>
      <c r="M3" s="225"/>
      <c r="N3" s="225"/>
      <c r="O3" s="225">
        <v>29</v>
      </c>
      <c r="P3" s="225"/>
      <c r="Q3" s="225"/>
      <c r="R3" s="225"/>
      <c r="S3" s="226">
        <f>O3-1</f>
        <v>28</v>
      </c>
      <c r="T3" s="226"/>
      <c r="U3" s="226"/>
      <c r="V3" s="226"/>
    </row>
    <row r="4" spans="1:22" ht="22.5" customHeight="1" x14ac:dyDescent="0.15">
      <c r="A4" s="216" t="s">
        <v>2</v>
      </c>
      <c r="B4" s="216"/>
      <c r="C4" s="224" t="s">
        <v>20</v>
      </c>
      <c r="D4" s="224"/>
      <c r="E4" s="224" t="s">
        <v>15</v>
      </c>
      <c r="F4" s="224"/>
      <c r="G4" s="224" t="s">
        <v>20</v>
      </c>
      <c r="H4" s="224"/>
      <c r="I4" s="224" t="s">
        <v>15</v>
      </c>
      <c r="J4" s="224"/>
      <c r="K4" s="224" t="s">
        <v>20</v>
      </c>
      <c r="L4" s="224"/>
      <c r="M4" s="224" t="s">
        <v>15</v>
      </c>
      <c r="N4" s="224"/>
      <c r="O4" s="224" t="s">
        <v>20</v>
      </c>
      <c r="P4" s="224"/>
      <c r="Q4" s="224" t="s">
        <v>15</v>
      </c>
      <c r="R4" s="224"/>
      <c r="S4" s="224" t="s">
        <v>20</v>
      </c>
      <c r="T4" s="224"/>
      <c r="U4" s="224" t="s">
        <v>15</v>
      </c>
      <c r="V4" s="224"/>
    </row>
    <row r="5" spans="1:22" ht="22.5" customHeight="1" x14ac:dyDescent="0.15">
      <c r="A5" s="218" t="s">
        <v>9</v>
      </c>
      <c r="B5" s="218"/>
      <c r="C5" s="23" t="s">
        <v>18</v>
      </c>
      <c r="D5" s="23" t="s">
        <v>14</v>
      </c>
      <c r="E5" s="23" t="s">
        <v>18</v>
      </c>
      <c r="F5" s="23" t="s">
        <v>14</v>
      </c>
      <c r="G5" s="23" t="s">
        <v>18</v>
      </c>
      <c r="H5" s="23" t="s">
        <v>14</v>
      </c>
      <c r="I5" s="23" t="s">
        <v>18</v>
      </c>
      <c r="J5" s="23" t="s">
        <v>14</v>
      </c>
      <c r="K5" s="23" t="s">
        <v>18</v>
      </c>
      <c r="L5" s="23" t="s">
        <v>14</v>
      </c>
      <c r="M5" s="23" t="s">
        <v>18</v>
      </c>
      <c r="N5" s="23" t="s">
        <v>14</v>
      </c>
      <c r="O5" s="23" t="s">
        <v>18</v>
      </c>
      <c r="P5" s="23" t="s">
        <v>14</v>
      </c>
      <c r="Q5" s="23" t="s">
        <v>18</v>
      </c>
      <c r="R5" s="23" t="s">
        <v>14</v>
      </c>
      <c r="S5" s="23" t="s">
        <v>18</v>
      </c>
      <c r="T5" s="23" t="s">
        <v>14</v>
      </c>
      <c r="U5" s="23" t="s">
        <v>18</v>
      </c>
      <c r="V5" s="23" t="s">
        <v>14</v>
      </c>
    </row>
    <row r="6" spans="1:22" ht="11.25" customHeight="1" x14ac:dyDescent="0.15">
      <c r="A6" s="219" t="s">
        <v>22</v>
      </c>
      <c r="B6" s="156"/>
      <c r="C6" s="4" t="s">
        <v>19</v>
      </c>
      <c r="D6" s="4" t="s">
        <v>3</v>
      </c>
      <c r="E6" s="4" t="s">
        <v>19</v>
      </c>
      <c r="F6" s="4" t="s">
        <v>3</v>
      </c>
      <c r="G6" s="4" t="s">
        <v>19</v>
      </c>
      <c r="H6" s="4" t="s">
        <v>3</v>
      </c>
      <c r="I6" s="4" t="s">
        <v>19</v>
      </c>
      <c r="J6" s="4" t="s">
        <v>3</v>
      </c>
      <c r="K6" s="4" t="s">
        <v>19</v>
      </c>
      <c r="L6" s="4" t="s">
        <v>3</v>
      </c>
      <c r="M6" s="4" t="s">
        <v>19</v>
      </c>
      <c r="N6" s="4" t="s">
        <v>3</v>
      </c>
      <c r="O6" s="4" t="s">
        <v>19</v>
      </c>
      <c r="P6" s="4" t="s">
        <v>3</v>
      </c>
      <c r="Q6" s="4" t="s">
        <v>19</v>
      </c>
      <c r="R6" s="4" t="s">
        <v>3</v>
      </c>
      <c r="S6" s="4" t="s">
        <v>19</v>
      </c>
      <c r="T6" s="4" t="s">
        <v>3</v>
      </c>
      <c r="U6" s="4" t="s">
        <v>19</v>
      </c>
      <c r="V6" s="4" t="s">
        <v>3</v>
      </c>
    </row>
    <row r="7" spans="1:22" ht="30" customHeight="1" x14ac:dyDescent="0.15">
      <c r="A7" s="220"/>
      <c r="B7" s="157" t="s">
        <v>21</v>
      </c>
      <c r="C7" s="5">
        <v>6089</v>
      </c>
      <c r="D7" s="5">
        <v>56633165</v>
      </c>
      <c r="E7" s="5">
        <v>0</v>
      </c>
      <c r="F7" s="5">
        <v>0</v>
      </c>
      <c r="G7" s="5">
        <v>6231</v>
      </c>
      <c r="H7" s="5">
        <v>52932550</v>
      </c>
      <c r="I7" s="5">
        <v>0</v>
      </c>
      <c r="J7" s="5">
        <v>0</v>
      </c>
      <c r="K7" s="5">
        <v>6363</v>
      </c>
      <c r="L7" s="5">
        <v>55032156</v>
      </c>
      <c r="M7" s="5">
        <v>0</v>
      </c>
      <c r="N7" s="5">
        <v>0</v>
      </c>
      <c r="O7" s="5">
        <v>5461</v>
      </c>
      <c r="P7" s="5">
        <v>45908354</v>
      </c>
      <c r="Q7" s="5">
        <v>0</v>
      </c>
      <c r="R7" s="5">
        <v>0</v>
      </c>
      <c r="S7" s="5">
        <v>5131</v>
      </c>
      <c r="T7" s="5">
        <v>44162622</v>
      </c>
      <c r="U7" s="5">
        <v>0</v>
      </c>
      <c r="V7" s="5">
        <v>0</v>
      </c>
    </row>
    <row r="8" spans="1:22" ht="30" customHeight="1" x14ac:dyDescent="0.15">
      <c r="A8" s="220"/>
      <c r="B8" s="155" t="s">
        <v>7</v>
      </c>
      <c r="C8" s="6">
        <v>534</v>
      </c>
      <c r="D8" s="6">
        <v>82168300</v>
      </c>
      <c r="E8" s="6">
        <v>0</v>
      </c>
      <c r="F8" s="6">
        <v>0</v>
      </c>
      <c r="G8" s="6">
        <v>376</v>
      </c>
      <c r="H8" s="6">
        <v>35635718</v>
      </c>
      <c r="I8" s="6">
        <v>0</v>
      </c>
      <c r="J8" s="6">
        <v>0</v>
      </c>
      <c r="K8" s="6">
        <v>377</v>
      </c>
      <c r="L8" s="6">
        <v>25041200</v>
      </c>
      <c r="M8" s="6">
        <v>0</v>
      </c>
      <c r="N8" s="6">
        <v>0</v>
      </c>
      <c r="O8" s="6">
        <v>353</v>
      </c>
      <c r="P8" s="6">
        <v>29775400</v>
      </c>
      <c r="Q8" s="6">
        <v>0</v>
      </c>
      <c r="R8" s="6">
        <v>0</v>
      </c>
      <c r="S8" s="6">
        <v>405</v>
      </c>
      <c r="T8" s="6">
        <v>39391300</v>
      </c>
      <c r="U8" s="6">
        <v>0</v>
      </c>
      <c r="V8" s="6">
        <v>0</v>
      </c>
    </row>
    <row r="9" spans="1:22" ht="30" customHeight="1" x14ac:dyDescent="0.15">
      <c r="A9" s="220"/>
      <c r="B9" s="155" t="s">
        <v>4</v>
      </c>
      <c r="C9" s="6">
        <v>362</v>
      </c>
      <c r="D9" s="6">
        <v>9402728</v>
      </c>
      <c r="E9" s="6">
        <v>0</v>
      </c>
      <c r="F9" s="6">
        <v>0</v>
      </c>
      <c r="G9" s="6">
        <v>265</v>
      </c>
      <c r="H9" s="6">
        <v>8167200</v>
      </c>
      <c r="I9" s="6">
        <v>0</v>
      </c>
      <c r="J9" s="6">
        <v>0</v>
      </c>
      <c r="K9" s="6">
        <v>295</v>
      </c>
      <c r="L9" s="6">
        <v>6716389</v>
      </c>
      <c r="M9" s="6">
        <v>0</v>
      </c>
      <c r="N9" s="6">
        <v>0</v>
      </c>
      <c r="O9" s="6">
        <v>292</v>
      </c>
      <c r="P9" s="6">
        <v>12295556</v>
      </c>
      <c r="Q9" s="6">
        <v>0</v>
      </c>
      <c r="R9" s="6">
        <v>0</v>
      </c>
      <c r="S9" s="6">
        <v>299</v>
      </c>
      <c r="T9" s="6">
        <v>8216196</v>
      </c>
      <c r="U9" s="6">
        <v>0</v>
      </c>
      <c r="V9" s="6">
        <v>0</v>
      </c>
    </row>
    <row r="10" spans="1:22" ht="30" customHeight="1" x14ac:dyDescent="0.15">
      <c r="A10" s="220"/>
      <c r="B10" s="155" t="s">
        <v>5</v>
      </c>
      <c r="C10" s="6">
        <v>105</v>
      </c>
      <c r="D10" s="6">
        <v>643700</v>
      </c>
      <c r="E10" s="6">
        <v>0</v>
      </c>
      <c r="F10" s="6">
        <v>0</v>
      </c>
      <c r="G10" s="6">
        <v>72</v>
      </c>
      <c r="H10" s="6">
        <v>534358</v>
      </c>
      <c r="I10" s="6">
        <v>0</v>
      </c>
      <c r="J10" s="6">
        <v>0</v>
      </c>
      <c r="K10" s="6">
        <v>67</v>
      </c>
      <c r="L10" s="6">
        <v>457800</v>
      </c>
      <c r="M10" s="6">
        <v>0</v>
      </c>
      <c r="N10" s="6">
        <v>0</v>
      </c>
      <c r="O10" s="6">
        <v>91</v>
      </c>
      <c r="P10" s="6">
        <v>605800</v>
      </c>
      <c r="Q10" s="6">
        <v>0</v>
      </c>
      <c r="R10" s="6">
        <v>0</v>
      </c>
      <c r="S10" s="6">
        <v>61</v>
      </c>
      <c r="T10" s="6">
        <v>402600</v>
      </c>
      <c r="U10" s="6">
        <v>0</v>
      </c>
      <c r="V10" s="6">
        <v>0</v>
      </c>
    </row>
    <row r="11" spans="1:22" ht="30" customHeight="1" x14ac:dyDescent="0.15">
      <c r="A11" s="220"/>
      <c r="B11" s="155" t="s">
        <v>10</v>
      </c>
      <c r="C11" s="6">
        <v>0</v>
      </c>
      <c r="D11" s="6">
        <v>0</v>
      </c>
      <c r="E11" s="6">
        <v>0</v>
      </c>
      <c r="F11" s="6">
        <v>0</v>
      </c>
      <c r="G11" s="6">
        <v>2</v>
      </c>
      <c r="H11" s="6">
        <v>8479</v>
      </c>
      <c r="I11" s="6">
        <v>0</v>
      </c>
      <c r="J11" s="6">
        <v>0</v>
      </c>
      <c r="K11" s="6">
        <v>1</v>
      </c>
      <c r="L11" s="6">
        <v>657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</row>
    <row r="12" spans="1:22" ht="30" customHeight="1" x14ac:dyDescent="0.15">
      <c r="A12" s="220"/>
      <c r="B12" s="155" t="s">
        <v>11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</row>
    <row r="13" spans="1:22" ht="30" customHeight="1" x14ac:dyDescent="0.15">
      <c r="A13" s="220"/>
      <c r="B13" s="155" t="s">
        <v>13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</row>
    <row r="14" spans="1:22" ht="30" customHeight="1" x14ac:dyDescent="0.15">
      <c r="A14" s="220"/>
      <c r="B14" s="155" t="s">
        <v>12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</row>
    <row r="15" spans="1:22" ht="30" customHeight="1" x14ac:dyDescent="0.15">
      <c r="A15" s="221"/>
      <c r="B15" s="155" t="s">
        <v>6</v>
      </c>
      <c r="C15" s="7">
        <v>7090</v>
      </c>
      <c r="D15" s="7">
        <v>148847893</v>
      </c>
      <c r="E15" s="7">
        <v>0</v>
      </c>
      <c r="F15" s="7">
        <v>0</v>
      </c>
      <c r="G15" s="7">
        <v>6946</v>
      </c>
      <c r="H15" s="7">
        <v>97278305</v>
      </c>
      <c r="I15" s="7">
        <v>0</v>
      </c>
      <c r="J15" s="7">
        <v>0</v>
      </c>
      <c r="K15" s="7">
        <v>7103</v>
      </c>
      <c r="L15" s="7">
        <v>87248202</v>
      </c>
      <c r="M15" s="7">
        <v>0</v>
      </c>
      <c r="N15" s="7">
        <v>0</v>
      </c>
      <c r="O15" s="7">
        <v>6197</v>
      </c>
      <c r="P15" s="7">
        <v>88585110</v>
      </c>
      <c r="Q15" s="7">
        <v>0</v>
      </c>
      <c r="R15" s="7">
        <v>0</v>
      </c>
      <c r="S15" s="7">
        <v>5896</v>
      </c>
      <c r="T15" s="7">
        <v>92172718</v>
      </c>
      <c r="U15" s="7">
        <v>0</v>
      </c>
      <c r="V15" s="7">
        <v>0</v>
      </c>
    </row>
    <row r="16" spans="1:22" ht="30" customHeight="1" x14ac:dyDescent="0.15">
      <c r="A16" s="222" t="s">
        <v>23</v>
      </c>
      <c r="B16" s="222"/>
      <c r="C16" s="6">
        <v>2683</v>
      </c>
      <c r="D16" s="6">
        <v>111215930</v>
      </c>
      <c r="E16" s="6">
        <v>120</v>
      </c>
      <c r="F16" s="6">
        <v>867800</v>
      </c>
      <c r="G16" s="6">
        <v>1968</v>
      </c>
      <c r="H16" s="6">
        <v>74444616</v>
      </c>
      <c r="I16" s="6">
        <v>125</v>
      </c>
      <c r="J16" s="6">
        <v>415600</v>
      </c>
      <c r="K16" s="6">
        <v>2195</v>
      </c>
      <c r="L16" s="6">
        <v>101896237</v>
      </c>
      <c r="M16" s="6">
        <v>144</v>
      </c>
      <c r="N16" s="6">
        <v>718500</v>
      </c>
      <c r="O16" s="6">
        <v>1944</v>
      </c>
      <c r="P16" s="6">
        <v>93845364</v>
      </c>
      <c r="Q16" s="6">
        <v>143</v>
      </c>
      <c r="R16" s="6">
        <v>732500</v>
      </c>
      <c r="S16" s="6">
        <v>2738</v>
      </c>
      <c r="T16" s="6">
        <v>105952477</v>
      </c>
      <c r="U16" s="6">
        <v>341</v>
      </c>
      <c r="V16" s="6">
        <v>1253000</v>
      </c>
    </row>
    <row r="17" spans="1:22" ht="30" customHeight="1" x14ac:dyDescent="0.15">
      <c r="A17" s="222" t="s">
        <v>8</v>
      </c>
      <c r="B17" s="222"/>
      <c r="C17" s="7">
        <v>9773</v>
      </c>
      <c r="D17" s="7">
        <v>260063823</v>
      </c>
      <c r="E17" s="7">
        <v>120</v>
      </c>
      <c r="F17" s="7">
        <v>867800</v>
      </c>
      <c r="G17" s="7">
        <v>8914</v>
      </c>
      <c r="H17" s="7">
        <v>171722921</v>
      </c>
      <c r="I17" s="7">
        <v>125</v>
      </c>
      <c r="J17" s="7">
        <v>415600</v>
      </c>
      <c r="K17" s="7">
        <v>9298</v>
      </c>
      <c r="L17" s="7">
        <v>189144439</v>
      </c>
      <c r="M17" s="7">
        <v>144</v>
      </c>
      <c r="N17" s="7">
        <v>718500</v>
      </c>
      <c r="O17" s="7">
        <v>8141</v>
      </c>
      <c r="P17" s="7">
        <v>182430474</v>
      </c>
      <c r="Q17" s="7">
        <v>143</v>
      </c>
      <c r="R17" s="7">
        <v>732500</v>
      </c>
      <c r="S17" s="7">
        <v>8634</v>
      </c>
      <c r="T17" s="7">
        <v>198125195</v>
      </c>
      <c r="U17" s="7">
        <v>341</v>
      </c>
      <c r="V17" s="7">
        <v>1253000</v>
      </c>
    </row>
    <row r="18" spans="1:22" ht="30" customHeight="1" x14ac:dyDescent="0.15">
      <c r="A18" s="217" t="s">
        <v>24</v>
      </c>
      <c r="B18" s="155" t="s">
        <v>22</v>
      </c>
      <c r="C18" s="6">
        <v>2817</v>
      </c>
      <c r="D18" s="6">
        <v>33014246</v>
      </c>
      <c r="E18" s="6">
        <v>0</v>
      </c>
      <c r="F18" s="6">
        <v>0</v>
      </c>
      <c r="G18" s="6">
        <v>3845</v>
      </c>
      <c r="H18" s="6">
        <v>29847088</v>
      </c>
      <c r="I18" s="6">
        <v>0</v>
      </c>
      <c r="J18" s="6">
        <v>0</v>
      </c>
      <c r="K18" s="6">
        <v>3883</v>
      </c>
      <c r="L18" s="6">
        <v>26362882</v>
      </c>
      <c r="M18" s="6">
        <v>0</v>
      </c>
      <c r="N18" s="6">
        <v>0</v>
      </c>
      <c r="O18" s="6">
        <v>3679</v>
      </c>
      <c r="P18" s="6">
        <v>25937936</v>
      </c>
      <c r="Q18" s="6">
        <v>0</v>
      </c>
      <c r="R18" s="6">
        <v>0</v>
      </c>
      <c r="S18" s="6">
        <v>4154</v>
      </c>
      <c r="T18" s="6">
        <v>28388409</v>
      </c>
      <c r="U18" s="6">
        <v>0</v>
      </c>
      <c r="V18" s="6">
        <v>0</v>
      </c>
    </row>
    <row r="19" spans="1:22" ht="30" customHeight="1" x14ac:dyDescent="0.15">
      <c r="A19" s="217"/>
      <c r="B19" s="155" t="s">
        <v>23</v>
      </c>
      <c r="C19" s="6">
        <v>1911</v>
      </c>
      <c r="D19" s="6">
        <v>16599825</v>
      </c>
      <c r="E19" s="6">
        <v>60</v>
      </c>
      <c r="F19" s="6">
        <v>127600</v>
      </c>
      <c r="G19" s="6">
        <v>1832</v>
      </c>
      <c r="H19" s="6">
        <v>19284600</v>
      </c>
      <c r="I19" s="6">
        <v>273</v>
      </c>
      <c r="J19" s="6">
        <v>278800</v>
      </c>
      <c r="K19" s="6">
        <v>1869</v>
      </c>
      <c r="L19" s="6">
        <v>16803884</v>
      </c>
      <c r="M19" s="6">
        <v>135</v>
      </c>
      <c r="N19" s="6">
        <v>137400</v>
      </c>
      <c r="O19" s="6">
        <v>1952</v>
      </c>
      <c r="P19" s="6">
        <v>17308100</v>
      </c>
      <c r="Q19" s="6">
        <v>196</v>
      </c>
      <c r="R19" s="6">
        <v>237900</v>
      </c>
      <c r="S19" s="6">
        <v>1763</v>
      </c>
      <c r="T19" s="6">
        <v>17424900</v>
      </c>
      <c r="U19" s="6">
        <v>119</v>
      </c>
      <c r="V19" s="6">
        <v>157300</v>
      </c>
    </row>
    <row r="20" spans="1:22" ht="30" customHeight="1" x14ac:dyDescent="0.15">
      <c r="A20" s="217"/>
      <c r="B20" s="155" t="s">
        <v>8</v>
      </c>
      <c r="C20" s="7">
        <v>4728</v>
      </c>
      <c r="D20" s="7">
        <v>49614071</v>
      </c>
      <c r="E20" s="7">
        <v>60</v>
      </c>
      <c r="F20" s="7">
        <v>127600</v>
      </c>
      <c r="G20" s="7">
        <v>5677</v>
      </c>
      <c r="H20" s="7">
        <v>49131688</v>
      </c>
      <c r="I20" s="7">
        <v>273</v>
      </c>
      <c r="J20" s="7">
        <v>278800</v>
      </c>
      <c r="K20" s="7">
        <v>5752</v>
      </c>
      <c r="L20" s="7">
        <v>43166766</v>
      </c>
      <c r="M20" s="7">
        <v>135</v>
      </c>
      <c r="N20" s="7">
        <v>137400</v>
      </c>
      <c r="O20" s="7">
        <v>5631</v>
      </c>
      <c r="P20" s="7">
        <v>43246036</v>
      </c>
      <c r="Q20" s="7">
        <v>196</v>
      </c>
      <c r="R20" s="7">
        <v>237900</v>
      </c>
      <c r="S20" s="7">
        <v>5917</v>
      </c>
      <c r="T20" s="7">
        <v>45813309</v>
      </c>
      <c r="U20" s="7">
        <v>119</v>
      </c>
      <c r="V20" s="7">
        <v>157300</v>
      </c>
    </row>
    <row r="21" spans="1:22" x14ac:dyDescent="0.1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x14ac:dyDescent="0.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x14ac:dyDescent="0.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x14ac:dyDescent="0.1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x14ac:dyDescent="0.1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x14ac:dyDescent="0.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x14ac:dyDescent="0.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x14ac:dyDescent="0.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x14ac:dyDescent="0.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</sheetData>
  <sheetProtection selectLockedCells="1"/>
  <mergeCells count="22">
    <mergeCell ref="O3:R3"/>
    <mergeCell ref="S3:V3"/>
    <mergeCell ref="O4:P4"/>
    <mergeCell ref="Q4:R4"/>
    <mergeCell ref="S4:T4"/>
    <mergeCell ref="U4:V4"/>
    <mergeCell ref="C3:F3"/>
    <mergeCell ref="C4:D4"/>
    <mergeCell ref="E4:F4"/>
    <mergeCell ref="K3:N3"/>
    <mergeCell ref="K4:L4"/>
    <mergeCell ref="M4:N4"/>
    <mergeCell ref="G4:H4"/>
    <mergeCell ref="G3:J3"/>
    <mergeCell ref="I4:J4"/>
    <mergeCell ref="A3:B3"/>
    <mergeCell ref="A4:B4"/>
    <mergeCell ref="A18:A20"/>
    <mergeCell ref="A5:B5"/>
    <mergeCell ref="A6:A15"/>
    <mergeCell ref="A16:B16"/>
    <mergeCell ref="A17:B17"/>
  </mergeCells>
  <phoneticPr fontId="2"/>
  <conditionalFormatting sqref="O3:R3">
    <cfRule type="expression" dxfId="80" priority="19">
      <formula>$O$3=""</formula>
    </cfRule>
  </conditionalFormatting>
  <conditionalFormatting sqref="O7:R14">
    <cfRule type="expression" dxfId="79" priority="18">
      <formula>O7=""</formula>
    </cfRule>
  </conditionalFormatting>
  <conditionalFormatting sqref="O16:R16">
    <cfRule type="expression" dxfId="78" priority="17">
      <formula>O16=""</formula>
    </cfRule>
  </conditionalFormatting>
  <conditionalFormatting sqref="O18:R19">
    <cfRule type="expression" dxfId="77" priority="16">
      <formula>O18=""</formula>
    </cfRule>
  </conditionalFormatting>
  <conditionalFormatting sqref="S7:V14">
    <cfRule type="expression" dxfId="76" priority="15">
      <formula>S7=""</formula>
    </cfRule>
  </conditionalFormatting>
  <conditionalFormatting sqref="S16:V16">
    <cfRule type="expression" dxfId="75" priority="14">
      <formula>S16=""</formula>
    </cfRule>
  </conditionalFormatting>
  <conditionalFormatting sqref="S18:V19">
    <cfRule type="expression" dxfId="74" priority="13">
      <formula>S18=""</formula>
    </cfRule>
  </conditionalFormatting>
  <conditionalFormatting sqref="K3:N3">
    <cfRule type="expression" dxfId="73" priority="12">
      <formula>$O$3=""</formula>
    </cfRule>
  </conditionalFormatting>
  <conditionalFormatting sqref="K7:N14">
    <cfRule type="expression" dxfId="72" priority="11">
      <formula>K7=""</formula>
    </cfRule>
  </conditionalFormatting>
  <conditionalFormatting sqref="K16:N16">
    <cfRule type="expression" dxfId="71" priority="10">
      <formula>K16=""</formula>
    </cfRule>
  </conditionalFormatting>
  <conditionalFormatting sqref="K18:N19">
    <cfRule type="expression" dxfId="70" priority="9">
      <formula>K18=""</formula>
    </cfRule>
  </conditionalFormatting>
  <conditionalFormatting sqref="G3:J3">
    <cfRule type="expression" dxfId="69" priority="8">
      <formula>$O$3=""</formula>
    </cfRule>
  </conditionalFormatting>
  <conditionalFormatting sqref="G7:J14">
    <cfRule type="expression" dxfId="68" priority="7">
      <formula>G7=""</formula>
    </cfRule>
  </conditionalFormatting>
  <conditionalFormatting sqref="G16:J16">
    <cfRule type="expression" dxfId="67" priority="6">
      <formula>G16=""</formula>
    </cfRule>
  </conditionalFormatting>
  <conditionalFormatting sqref="G18:J19">
    <cfRule type="expression" dxfId="66" priority="5">
      <formula>G18=""</formula>
    </cfRule>
  </conditionalFormatting>
  <conditionalFormatting sqref="C3:F3">
    <cfRule type="expression" dxfId="65" priority="4">
      <formula>$O$3=""</formula>
    </cfRule>
  </conditionalFormatting>
  <conditionalFormatting sqref="C7:F14">
    <cfRule type="expression" dxfId="64" priority="3">
      <formula>C7=""</formula>
    </cfRule>
  </conditionalFormatting>
  <conditionalFormatting sqref="C16:F16">
    <cfRule type="expression" dxfId="63" priority="2">
      <formula>C16=""</formula>
    </cfRule>
  </conditionalFormatting>
  <conditionalFormatting sqref="C18:F19">
    <cfRule type="expression" dxfId="62" priority="1">
      <formula>C18=""</formula>
    </cfRule>
  </conditionalFormatting>
  <pageMargins left="0.70866141732283472" right="0.70866141732283472" top="0.74803149606299213" bottom="0.74803149606299213" header="0.31496062992125984" footer="0.31496062992125984"/>
  <pageSetup paperSize="9" scale="97" firstPageNumber="37" fitToHeight="0" orientation="portrait" useFirstPageNumber="1" r:id="rId1"/>
  <headerFooter>
    <oddFooter>&amp;C&amp;"ＭＳ 明朝,標準"&amp;P</oddFooter>
  </headerFooter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showGridLines="0" zoomScale="115" zoomScaleNormal="115" workbookViewId="0">
      <selection sqref="A1:K1"/>
    </sheetView>
  </sheetViews>
  <sheetFormatPr defaultRowHeight="13.5" x14ac:dyDescent="0.15"/>
  <cols>
    <col min="1" max="1" width="3.75" customWidth="1"/>
    <col min="2" max="2" width="13.75" customWidth="1"/>
    <col min="3" max="11" width="7.5" customWidth="1"/>
  </cols>
  <sheetData>
    <row r="1" spans="1:13" ht="30" customHeight="1" x14ac:dyDescent="0.15">
      <c r="A1" s="242" t="s">
        <v>25</v>
      </c>
      <c r="B1" s="242"/>
      <c r="C1" s="242"/>
      <c r="D1" s="242"/>
      <c r="E1" s="242"/>
      <c r="F1" s="242"/>
      <c r="G1" s="242"/>
      <c r="H1" s="243"/>
      <c r="I1" s="243"/>
      <c r="J1" s="243"/>
      <c r="K1" s="243"/>
    </row>
    <row r="2" spans="1:13" ht="15" customHeight="1" x14ac:dyDescent="0.15">
      <c r="A2" s="2"/>
      <c r="B2" s="2"/>
      <c r="C2" s="2"/>
      <c r="D2" s="2"/>
      <c r="E2" s="2"/>
      <c r="F2" s="2"/>
      <c r="G2" s="2"/>
    </row>
    <row r="3" spans="1:13" ht="22.5" customHeight="1" x14ac:dyDescent="0.15">
      <c r="A3" s="231" t="s">
        <v>2</v>
      </c>
      <c r="B3" s="232"/>
      <c r="C3" s="230" t="s">
        <v>108</v>
      </c>
      <c r="D3" s="230"/>
      <c r="E3" s="230"/>
      <c r="F3" s="230" t="s">
        <v>38</v>
      </c>
      <c r="G3" s="230"/>
      <c r="H3" s="230"/>
      <c r="I3" s="244">
        <v>30</v>
      </c>
      <c r="J3" s="244"/>
      <c r="K3" s="244"/>
      <c r="L3" s="2"/>
      <c r="M3" s="2"/>
    </row>
    <row r="4" spans="1:13" ht="22.5" customHeight="1" x14ac:dyDescent="0.15">
      <c r="A4" s="233"/>
      <c r="B4" s="234"/>
      <c r="C4" s="237" t="s">
        <v>18</v>
      </c>
      <c r="D4" s="239" t="s">
        <v>26</v>
      </c>
      <c r="E4" s="240"/>
      <c r="F4" s="241" t="s">
        <v>18</v>
      </c>
      <c r="G4" s="239" t="s">
        <v>26</v>
      </c>
      <c r="H4" s="240"/>
      <c r="I4" s="241" t="s">
        <v>18</v>
      </c>
      <c r="J4" s="239" t="s">
        <v>26</v>
      </c>
      <c r="K4" s="240"/>
      <c r="L4" s="2"/>
      <c r="M4" s="2"/>
    </row>
    <row r="5" spans="1:13" ht="22.5" customHeight="1" x14ac:dyDescent="0.15">
      <c r="A5" s="235"/>
      <c r="B5" s="236"/>
      <c r="C5" s="238"/>
      <c r="D5" s="24" t="s">
        <v>27</v>
      </c>
      <c r="E5" s="24" t="s">
        <v>28</v>
      </c>
      <c r="F5" s="241"/>
      <c r="G5" s="24" t="s">
        <v>27</v>
      </c>
      <c r="H5" s="24" t="s">
        <v>28</v>
      </c>
      <c r="I5" s="241"/>
      <c r="J5" s="24" t="s">
        <v>27</v>
      </c>
      <c r="K5" s="24" t="s">
        <v>28</v>
      </c>
      <c r="L5" s="2"/>
      <c r="M5" s="2"/>
    </row>
    <row r="6" spans="1:13" ht="11.25" customHeight="1" x14ac:dyDescent="0.15">
      <c r="A6" s="227" t="s">
        <v>21</v>
      </c>
      <c r="B6" s="3"/>
      <c r="C6" s="27" t="s">
        <v>19</v>
      </c>
      <c r="D6" s="27" t="s">
        <v>36</v>
      </c>
      <c r="E6" s="27" t="s">
        <v>36</v>
      </c>
      <c r="F6" s="27" t="s">
        <v>19</v>
      </c>
      <c r="G6" s="27" t="s">
        <v>36</v>
      </c>
      <c r="H6" s="27" t="s">
        <v>36</v>
      </c>
      <c r="I6" s="27" t="s">
        <v>19</v>
      </c>
      <c r="J6" s="27" t="s">
        <v>36</v>
      </c>
      <c r="K6" s="27" t="s">
        <v>36</v>
      </c>
      <c r="L6" s="2"/>
      <c r="M6" s="2"/>
    </row>
    <row r="7" spans="1:13" ht="26.25" customHeight="1" x14ac:dyDescent="0.15">
      <c r="A7" s="228"/>
      <c r="B7" s="28" t="s">
        <v>16</v>
      </c>
      <c r="C7" s="10">
        <v>11515</v>
      </c>
      <c r="D7" s="11">
        <v>19</v>
      </c>
      <c r="E7" s="11">
        <v>16.100000000000001</v>
      </c>
      <c r="F7" s="10">
        <v>13899</v>
      </c>
      <c r="G7" s="11">
        <v>16.3</v>
      </c>
      <c r="H7" s="11">
        <v>13</v>
      </c>
      <c r="I7" s="10">
        <v>14639</v>
      </c>
      <c r="J7" s="11">
        <v>16.2</v>
      </c>
      <c r="K7" s="11">
        <v>12.1</v>
      </c>
      <c r="L7" s="2"/>
      <c r="M7" s="2"/>
    </row>
    <row r="8" spans="1:13" ht="26.25" customHeight="1" x14ac:dyDescent="0.15">
      <c r="A8" s="228"/>
      <c r="B8" s="25" t="s">
        <v>29</v>
      </c>
      <c r="C8" s="12">
        <v>3889</v>
      </c>
      <c r="D8" s="13">
        <v>3.7</v>
      </c>
      <c r="E8" s="13">
        <v>1.3</v>
      </c>
      <c r="F8" s="12">
        <v>4327</v>
      </c>
      <c r="G8" s="13">
        <v>4.0999999999999996</v>
      </c>
      <c r="H8" s="13">
        <v>1.8</v>
      </c>
      <c r="I8" s="12">
        <v>3314</v>
      </c>
      <c r="J8" s="13">
        <v>3.3</v>
      </c>
      <c r="K8" s="13">
        <v>1.3</v>
      </c>
      <c r="L8" s="2"/>
      <c r="M8" s="2"/>
    </row>
    <row r="9" spans="1:13" ht="26.25" customHeight="1" x14ac:dyDescent="0.15">
      <c r="A9" s="229"/>
      <c r="B9" s="25" t="s">
        <v>6</v>
      </c>
      <c r="C9" s="14">
        <v>15404</v>
      </c>
      <c r="D9" s="13">
        <v>9.1999999999999993</v>
      </c>
      <c r="E9" s="13">
        <v>3.8</v>
      </c>
      <c r="F9" s="14">
        <v>18226</v>
      </c>
      <c r="G9" s="13">
        <v>9.6</v>
      </c>
      <c r="H9" s="13">
        <v>4.3</v>
      </c>
      <c r="I9" s="14">
        <v>17953</v>
      </c>
      <c r="J9" s="13">
        <v>9.4</v>
      </c>
      <c r="K9" s="13">
        <v>3.9</v>
      </c>
      <c r="L9" s="2"/>
      <c r="M9" s="2"/>
    </row>
    <row r="10" spans="1:13" ht="26.25" customHeight="1" x14ac:dyDescent="0.15">
      <c r="A10" s="222" t="s">
        <v>7</v>
      </c>
      <c r="B10" s="222"/>
      <c r="C10" s="12">
        <v>214</v>
      </c>
      <c r="D10" s="13">
        <v>3.2</v>
      </c>
      <c r="E10" s="13">
        <v>1.1000000000000001</v>
      </c>
      <c r="F10" s="12">
        <v>243</v>
      </c>
      <c r="G10" s="13">
        <v>2.2999999999999998</v>
      </c>
      <c r="H10" s="13">
        <v>0.8</v>
      </c>
      <c r="I10" s="12">
        <v>218</v>
      </c>
      <c r="J10" s="13">
        <v>2.1</v>
      </c>
      <c r="K10" s="13">
        <v>0.7</v>
      </c>
      <c r="L10" s="2"/>
      <c r="M10" s="2"/>
    </row>
    <row r="11" spans="1:13" ht="26.25" customHeight="1" x14ac:dyDescent="0.15">
      <c r="A11" s="222" t="s">
        <v>4</v>
      </c>
      <c r="B11" s="222"/>
      <c r="C11" s="12">
        <v>19713</v>
      </c>
      <c r="D11" s="13">
        <v>6.5</v>
      </c>
      <c r="E11" s="13">
        <v>3.7</v>
      </c>
      <c r="F11" s="12">
        <v>22414</v>
      </c>
      <c r="G11" s="13">
        <v>6.9</v>
      </c>
      <c r="H11" s="13">
        <v>3.9</v>
      </c>
      <c r="I11" s="12">
        <v>22341</v>
      </c>
      <c r="J11" s="13">
        <v>6.9</v>
      </c>
      <c r="K11" s="13">
        <v>4</v>
      </c>
      <c r="L11" s="2"/>
      <c r="M11" s="2"/>
    </row>
    <row r="12" spans="1:13" ht="26.25" customHeight="1" x14ac:dyDescent="0.15">
      <c r="A12" s="222" t="s">
        <v>5</v>
      </c>
      <c r="B12" s="222"/>
      <c r="C12" s="12">
        <v>5458</v>
      </c>
      <c r="D12" s="13">
        <v>8.3000000000000007</v>
      </c>
      <c r="E12" s="13">
        <v>9</v>
      </c>
      <c r="F12" s="12">
        <v>6098</v>
      </c>
      <c r="G12" s="13">
        <v>8.6999999999999993</v>
      </c>
      <c r="H12" s="13">
        <v>9.5</v>
      </c>
      <c r="I12" s="12">
        <v>6448</v>
      </c>
      <c r="J12" s="13">
        <v>9.1999999999999993</v>
      </c>
      <c r="K12" s="13">
        <v>10.199999999999999</v>
      </c>
      <c r="L12" s="2"/>
      <c r="M12" s="2"/>
    </row>
    <row r="13" spans="1:13" ht="26.25" customHeight="1" x14ac:dyDescent="0.15">
      <c r="A13" s="222" t="s">
        <v>24</v>
      </c>
      <c r="B13" s="222"/>
      <c r="C13" s="12">
        <v>15776</v>
      </c>
      <c r="D13" s="13">
        <v>10.4</v>
      </c>
      <c r="E13" s="13">
        <v>11.1</v>
      </c>
      <c r="F13" s="12">
        <v>18597</v>
      </c>
      <c r="G13" s="13">
        <v>9.5</v>
      </c>
      <c r="H13" s="13">
        <v>9.8000000000000007</v>
      </c>
      <c r="I13" s="12">
        <v>19757</v>
      </c>
      <c r="J13" s="13">
        <v>9.8000000000000007</v>
      </c>
      <c r="K13" s="13">
        <v>10</v>
      </c>
      <c r="L13" s="2"/>
      <c r="M13" s="2"/>
    </row>
    <row r="14" spans="1:13" ht="22.5" customHeight="1" x14ac:dyDescent="0.15">
      <c r="A14" s="231" t="s">
        <v>2</v>
      </c>
      <c r="B14" s="232"/>
      <c r="C14" s="245">
        <f>I3-1</f>
        <v>29</v>
      </c>
      <c r="D14" s="246"/>
      <c r="E14" s="247"/>
      <c r="F14" s="245">
        <f>C14-1</f>
        <v>28</v>
      </c>
      <c r="G14" s="246"/>
      <c r="H14" s="247"/>
      <c r="I14" s="2"/>
      <c r="J14" s="2"/>
      <c r="K14" s="2"/>
      <c r="L14" s="2"/>
      <c r="M14" s="2"/>
    </row>
    <row r="15" spans="1:13" ht="22.5" customHeight="1" x14ac:dyDescent="0.15">
      <c r="A15" s="233"/>
      <c r="B15" s="234"/>
      <c r="C15" s="241" t="s">
        <v>18</v>
      </c>
      <c r="D15" s="239" t="s">
        <v>26</v>
      </c>
      <c r="E15" s="240"/>
      <c r="F15" s="241" t="s">
        <v>18</v>
      </c>
      <c r="G15" s="239" t="s">
        <v>26</v>
      </c>
      <c r="H15" s="240"/>
      <c r="I15" s="2"/>
      <c r="J15" s="2"/>
      <c r="K15" s="2"/>
      <c r="L15" s="2"/>
      <c r="M15" s="2"/>
    </row>
    <row r="16" spans="1:13" ht="22.5" customHeight="1" x14ac:dyDescent="0.15">
      <c r="A16" s="235"/>
      <c r="B16" s="236"/>
      <c r="C16" s="241"/>
      <c r="D16" s="31" t="s">
        <v>27</v>
      </c>
      <c r="E16" s="31" t="s">
        <v>28</v>
      </c>
      <c r="F16" s="241"/>
      <c r="G16" s="135" t="s">
        <v>27</v>
      </c>
      <c r="H16" s="135" t="s">
        <v>28</v>
      </c>
      <c r="I16" s="2"/>
      <c r="J16" s="2"/>
      <c r="K16" s="2"/>
      <c r="L16" s="2"/>
      <c r="M16" s="2"/>
    </row>
    <row r="17" spans="1:13" ht="11.25" customHeight="1" x14ac:dyDescent="0.15">
      <c r="A17" s="227" t="s">
        <v>21</v>
      </c>
      <c r="B17" s="3"/>
      <c r="C17" s="27" t="s">
        <v>19</v>
      </c>
      <c r="D17" s="27" t="s">
        <v>36</v>
      </c>
      <c r="E17" s="27" t="s">
        <v>36</v>
      </c>
      <c r="F17" s="136" t="s">
        <v>19</v>
      </c>
      <c r="G17" s="136" t="s">
        <v>36</v>
      </c>
      <c r="H17" s="136" t="s">
        <v>36</v>
      </c>
      <c r="I17" s="2"/>
      <c r="J17" s="2"/>
      <c r="K17" s="2"/>
      <c r="L17" s="2"/>
      <c r="M17" s="2"/>
    </row>
    <row r="18" spans="1:13" ht="26.25" customHeight="1" x14ac:dyDescent="0.15">
      <c r="A18" s="228"/>
      <c r="B18" s="28" t="s">
        <v>16</v>
      </c>
      <c r="C18" s="10">
        <v>15711</v>
      </c>
      <c r="D18" s="11">
        <v>16.3</v>
      </c>
      <c r="E18" s="11">
        <v>13.6</v>
      </c>
      <c r="F18" s="10">
        <v>19345</v>
      </c>
      <c r="G18" s="11">
        <v>20.399999999999999</v>
      </c>
      <c r="H18" s="11">
        <v>16</v>
      </c>
      <c r="I18" s="2"/>
      <c r="J18" s="2"/>
      <c r="K18" s="2"/>
      <c r="L18" s="2"/>
      <c r="M18" s="2"/>
    </row>
    <row r="19" spans="1:13" ht="26.25" customHeight="1" x14ac:dyDescent="0.15">
      <c r="A19" s="228"/>
      <c r="B19" s="25" t="s">
        <v>29</v>
      </c>
      <c r="C19" s="12">
        <v>3097</v>
      </c>
      <c r="D19" s="13">
        <v>3.2</v>
      </c>
      <c r="E19" s="13">
        <v>1.3</v>
      </c>
      <c r="F19" s="12">
        <v>1780</v>
      </c>
      <c r="G19" s="13">
        <v>1.8</v>
      </c>
      <c r="H19" s="13">
        <v>0.9</v>
      </c>
      <c r="I19" s="2"/>
      <c r="J19" s="2"/>
      <c r="K19" s="2"/>
      <c r="L19" s="2"/>
      <c r="M19" s="2"/>
    </row>
    <row r="20" spans="1:13" ht="26.25" customHeight="1" x14ac:dyDescent="0.15">
      <c r="A20" s="229"/>
      <c r="B20" s="25" t="s">
        <v>6</v>
      </c>
      <c r="C20" s="14">
        <v>18808</v>
      </c>
      <c r="D20" s="13">
        <v>9.6999999999999993</v>
      </c>
      <c r="E20" s="13">
        <v>4.3</v>
      </c>
      <c r="F20" s="14">
        <v>21125</v>
      </c>
      <c r="G20" s="13">
        <v>10.9</v>
      </c>
      <c r="H20" s="13">
        <v>4.5</v>
      </c>
      <c r="I20" s="2"/>
      <c r="J20" s="2"/>
      <c r="K20" s="2"/>
      <c r="L20" s="2"/>
      <c r="M20" s="2"/>
    </row>
    <row r="21" spans="1:13" ht="26.25" customHeight="1" x14ac:dyDescent="0.15">
      <c r="A21" s="222" t="s">
        <v>7</v>
      </c>
      <c r="B21" s="222"/>
      <c r="C21" s="12">
        <v>220</v>
      </c>
      <c r="D21" s="13">
        <v>2.1</v>
      </c>
      <c r="E21" s="13">
        <v>0.8</v>
      </c>
      <c r="F21" s="12">
        <v>186</v>
      </c>
      <c r="G21" s="13">
        <v>5.3</v>
      </c>
      <c r="H21" s="13">
        <v>1.6</v>
      </c>
      <c r="I21" s="2"/>
      <c r="J21" s="2"/>
      <c r="K21" s="2"/>
      <c r="L21" s="2"/>
    </row>
    <row r="22" spans="1:13" ht="26.25" customHeight="1" x14ac:dyDescent="0.15">
      <c r="A22" s="222" t="s">
        <v>4</v>
      </c>
      <c r="B22" s="222"/>
      <c r="C22" s="12">
        <v>22534</v>
      </c>
      <c r="D22" s="13">
        <v>6.9</v>
      </c>
      <c r="E22" s="13">
        <v>4</v>
      </c>
      <c r="F22" s="12">
        <v>23158</v>
      </c>
      <c r="G22" s="13">
        <v>7.1</v>
      </c>
      <c r="H22" s="13">
        <v>4.0999999999999996</v>
      </c>
      <c r="I22" s="2"/>
      <c r="J22" s="2"/>
      <c r="K22" s="2"/>
      <c r="L22" s="2"/>
    </row>
    <row r="23" spans="1:13" ht="26.25" customHeight="1" x14ac:dyDescent="0.15">
      <c r="A23" s="222" t="s">
        <v>5</v>
      </c>
      <c r="B23" s="222"/>
      <c r="C23" s="12">
        <v>6759</v>
      </c>
      <c r="D23" s="13">
        <v>9.6999999999999993</v>
      </c>
      <c r="E23" s="13">
        <v>10.8</v>
      </c>
      <c r="F23" s="12">
        <v>6966</v>
      </c>
      <c r="G23" s="13">
        <v>9.9</v>
      </c>
      <c r="H23" s="13">
        <v>10.7</v>
      </c>
      <c r="I23" s="2"/>
      <c r="J23" s="2"/>
      <c r="K23" s="2"/>
      <c r="L23" s="2"/>
    </row>
    <row r="24" spans="1:13" ht="26.25" customHeight="1" x14ac:dyDescent="0.15">
      <c r="A24" s="222" t="s">
        <v>24</v>
      </c>
      <c r="B24" s="222"/>
      <c r="C24" s="12">
        <v>21110</v>
      </c>
      <c r="D24" s="13">
        <v>9.6999999999999993</v>
      </c>
      <c r="E24" s="13">
        <v>10.3</v>
      </c>
      <c r="F24" s="12">
        <v>23002</v>
      </c>
      <c r="G24" s="13">
        <v>10.7</v>
      </c>
      <c r="H24" s="13">
        <v>11.1</v>
      </c>
      <c r="I24" s="2"/>
      <c r="J24" s="2"/>
      <c r="K24" s="2"/>
      <c r="L24" s="2"/>
    </row>
    <row r="25" spans="1:13" x14ac:dyDescent="0.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3" x14ac:dyDescent="0.1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3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3" x14ac:dyDescent="0.1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3" x14ac:dyDescent="0.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3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3" x14ac:dyDescent="0.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3" x14ac:dyDescent="0.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x14ac:dyDescent="0.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</sheetData>
  <sheetProtection selectLockedCells="1"/>
  <mergeCells count="28">
    <mergeCell ref="A24:B24"/>
    <mergeCell ref="A1:K1"/>
    <mergeCell ref="F15:F16"/>
    <mergeCell ref="G15:H15"/>
    <mergeCell ref="A17:A20"/>
    <mergeCell ref="A21:B21"/>
    <mergeCell ref="A22:B22"/>
    <mergeCell ref="A23:B23"/>
    <mergeCell ref="I3:K3"/>
    <mergeCell ref="F4:F5"/>
    <mergeCell ref="G4:H4"/>
    <mergeCell ref="I4:I5"/>
    <mergeCell ref="J4:K4"/>
    <mergeCell ref="A14:B16"/>
    <mergeCell ref="C14:E14"/>
    <mergeCell ref="F14:H14"/>
    <mergeCell ref="C15:C16"/>
    <mergeCell ref="D15:E15"/>
    <mergeCell ref="A10:B10"/>
    <mergeCell ref="A11:B11"/>
    <mergeCell ref="A12:B12"/>
    <mergeCell ref="A13:B13"/>
    <mergeCell ref="A6:A9"/>
    <mergeCell ref="F3:H3"/>
    <mergeCell ref="A3:B5"/>
    <mergeCell ref="C4:C5"/>
    <mergeCell ref="C3:E3"/>
    <mergeCell ref="D4:E4"/>
  </mergeCells>
  <phoneticPr fontId="2"/>
  <conditionalFormatting sqref="C3:E3">
    <cfRule type="expression" dxfId="61" priority="16">
      <formula>$C$3=""</formula>
    </cfRule>
  </conditionalFormatting>
  <conditionalFormatting sqref="I7:K13">
    <cfRule type="expression" dxfId="60" priority="14">
      <formula>I7=""</formula>
    </cfRule>
  </conditionalFormatting>
  <conditionalFormatting sqref="F7:H13">
    <cfRule type="expression" dxfId="59" priority="13">
      <formula>F7=""</formula>
    </cfRule>
  </conditionalFormatting>
  <conditionalFormatting sqref="F7:H13">
    <cfRule type="expression" dxfId="58" priority="10">
      <formula>F7=""</formula>
    </cfRule>
  </conditionalFormatting>
  <conditionalFormatting sqref="I7:K13">
    <cfRule type="expression" dxfId="57" priority="9">
      <formula>I7=""</formula>
    </cfRule>
  </conditionalFormatting>
  <conditionalFormatting sqref="F18:H24">
    <cfRule type="expression" dxfId="56" priority="8">
      <formula>F18=""</formula>
    </cfRule>
  </conditionalFormatting>
  <conditionalFormatting sqref="F3:H3">
    <cfRule type="expression" dxfId="55" priority="7">
      <formula>$C$3=""</formula>
    </cfRule>
  </conditionalFormatting>
  <conditionalFormatting sqref="C18:E24">
    <cfRule type="expression" dxfId="54" priority="6">
      <formula>C18=""</formula>
    </cfRule>
  </conditionalFormatting>
  <conditionalFormatting sqref="C18:E24">
    <cfRule type="expression" dxfId="53" priority="5">
      <formula>C18=""</formula>
    </cfRule>
  </conditionalFormatting>
  <conditionalFormatting sqref="F7:H13">
    <cfRule type="expression" dxfId="52" priority="4">
      <formula>F7=""</formula>
    </cfRule>
  </conditionalFormatting>
  <conditionalFormatting sqref="I7:K13">
    <cfRule type="expression" dxfId="51" priority="3">
      <formula>I7=""</formula>
    </cfRule>
  </conditionalFormatting>
  <conditionalFormatting sqref="I7:K13">
    <cfRule type="expression" dxfId="50" priority="2">
      <formula>I7=""</formula>
    </cfRule>
  </conditionalFormatting>
  <conditionalFormatting sqref="C7:E13">
    <cfRule type="expression" dxfId="49" priority="1">
      <formula>C7=""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39" orientation="portrait" useFirstPageNumber="1" r:id="rId1"/>
  <headerFooter>
    <oddFooter>&amp;C&amp;"ＭＳ 明朝,標準"&amp;P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showGridLines="0" view="pageBreakPreview" zoomScale="115" zoomScaleNormal="115" zoomScaleSheetLayoutView="115" workbookViewId="0">
      <selection sqref="A1:H1"/>
    </sheetView>
  </sheetViews>
  <sheetFormatPr defaultRowHeight="13.5" x14ac:dyDescent="0.15"/>
  <cols>
    <col min="1" max="1" width="3.75" style="2" customWidth="1"/>
    <col min="2" max="2" width="13.75" style="2" customWidth="1"/>
    <col min="3" max="3" width="8.625" style="2" customWidth="1"/>
    <col min="4" max="4" width="12.5" style="2" customWidth="1"/>
    <col min="5" max="5" width="8.75" style="2" customWidth="1"/>
    <col min="6" max="6" width="12.5" style="2" customWidth="1"/>
    <col min="7" max="7" width="8.75" style="2" customWidth="1"/>
    <col min="8" max="8" width="12.5" style="2" customWidth="1"/>
    <col min="9" max="16384" width="9" style="2"/>
  </cols>
  <sheetData>
    <row r="1" spans="1:8" ht="30" customHeight="1" x14ac:dyDescent="0.15">
      <c r="A1" s="242" t="s">
        <v>91</v>
      </c>
      <c r="B1" s="242"/>
      <c r="C1" s="242"/>
      <c r="D1" s="242"/>
      <c r="E1" s="242"/>
      <c r="F1" s="242"/>
      <c r="G1" s="242"/>
      <c r="H1" s="242"/>
    </row>
    <row r="2" spans="1:8" ht="12.75" customHeight="1" x14ac:dyDescent="0.15">
      <c r="A2" s="140"/>
      <c r="B2" s="140"/>
      <c r="C2" s="140"/>
      <c r="D2" s="140"/>
      <c r="E2" s="140"/>
      <c r="F2" s="140"/>
      <c r="G2" s="140"/>
      <c r="H2" s="140"/>
    </row>
    <row r="3" spans="1:8" ht="18.75" customHeight="1" x14ac:dyDescent="0.15">
      <c r="A3" s="253" t="s">
        <v>90</v>
      </c>
      <c r="B3" s="253"/>
      <c r="C3" s="253"/>
      <c r="D3" s="253"/>
      <c r="E3" s="253"/>
      <c r="F3" s="253"/>
      <c r="G3" s="253"/>
      <c r="H3" s="253"/>
    </row>
    <row r="4" spans="1:8" ht="7.5" customHeight="1" x14ac:dyDescent="0.15">
      <c r="A4" s="8"/>
      <c r="B4" s="8"/>
      <c r="C4" s="8"/>
      <c r="D4" s="8"/>
      <c r="E4" s="8"/>
      <c r="F4" s="8"/>
      <c r="G4" s="8"/>
      <c r="H4" s="8"/>
    </row>
    <row r="5" spans="1:8" ht="18.75" customHeight="1" x14ac:dyDescent="0.15">
      <c r="A5" s="248" t="s">
        <v>2</v>
      </c>
      <c r="B5" s="249"/>
      <c r="C5" s="252" t="s">
        <v>109</v>
      </c>
      <c r="D5" s="252"/>
      <c r="E5" s="252" t="s">
        <v>111</v>
      </c>
      <c r="F5" s="252"/>
      <c r="G5" s="252" t="s">
        <v>110</v>
      </c>
      <c r="H5" s="252"/>
    </row>
    <row r="6" spans="1:8" ht="18.75" customHeight="1" x14ac:dyDescent="0.15">
      <c r="A6" s="250"/>
      <c r="B6" s="251"/>
      <c r="C6" s="141" t="s">
        <v>30</v>
      </c>
      <c r="D6" s="141" t="s">
        <v>17</v>
      </c>
      <c r="E6" s="141" t="s">
        <v>30</v>
      </c>
      <c r="F6" s="141" t="s">
        <v>17</v>
      </c>
      <c r="G6" s="141" t="s">
        <v>30</v>
      </c>
      <c r="H6" s="141" t="s">
        <v>17</v>
      </c>
    </row>
    <row r="7" spans="1:8" ht="11.25" customHeight="1" x14ac:dyDescent="0.15">
      <c r="A7" s="257" t="s">
        <v>51</v>
      </c>
      <c r="B7" s="3"/>
      <c r="C7" s="4" t="s">
        <v>1</v>
      </c>
      <c r="D7" s="4" t="s">
        <v>3</v>
      </c>
      <c r="E7" s="4" t="s">
        <v>1</v>
      </c>
      <c r="F7" s="4" t="s">
        <v>3</v>
      </c>
      <c r="G7" s="4" t="s">
        <v>1</v>
      </c>
      <c r="H7" s="4" t="s">
        <v>3</v>
      </c>
    </row>
    <row r="8" spans="1:8" ht="19.5" customHeight="1" x14ac:dyDescent="0.15">
      <c r="A8" s="258"/>
      <c r="B8" s="142" t="s">
        <v>21</v>
      </c>
      <c r="C8" s="109">
        <v>434</v>
      </c>
      <c r="D8" s="109">
        <v>34260782</v>
      </c>
      <c r="E8" s="109">
        <v>406</v>
      </c>
      <c r="F8" s="109">
        <v>27690263</v>
      </c>
      <c r="G8" s="109">
        <v>517</v>
      </c>
      <c r="H8" s="109">
        <v>42111690</v>
      </c>
    </row>
    <row r="9" spans="1:8" ht="23.25" customHeight="1" x14ac:dyDescent="0.15">
      <c r="A9" s="258"/>
      <c r="B9" s="138" t="s">
        <v>7</v>
      </c>
      <c r="C9" s="107">
        <v>16</v>
      </c>
      <c r="D9" s="107">
        <v>1318000</v>
      </c>
      <c r="E9" s="107">
        <v>11</v>
      </c>
      <c r="F9" s="107">
        <v>759600</v>
      </c>
      <c r="G9" s="107">
        <v>25</v>
      </c>
      <c r="H9" s="107">
        <v>1880500</v>
      </c>
    </row>
    <row r="10" spans="1:8" ht="23.25" customHeight="1" x14ac:dyDescent="0.15">
      <c r="A10" s="258"/>
      <c r="B10" s="138" t="s">
        <v>4</v>
      </c>
      <c r="C10" s="107">
        <v>490</v>
      </c>
      <c r="D10" s="107">
        <v>36833103</v>
      </c>
      <c r="E10" s="107">
        <v>756</v>
      </c>
      <c r="F10" s="107">
        <v>34303529</v>
      </c>
      <c r="G10" s="107">
        <v>724</v>
      </c>
      <c r="H10" s="107">
        <v>57189233</v>
      </c>
    </row>
    <row r="11" spans="1:8" ht="23.25" customHeight="1" x14ac:dyDescent="0.15">
      <c r="A11" s="258"/>
      <c r="B11" s="166" t="s">
        <v>125</v>
      </c>
      <c r="C11" s="107">
        <v>215</v>
      </c>
      <c r="D11" s="107">
        <v>1423600</v>
      </c>
      <c r="E11" s="107">
        <v>275</v>
      </c>
      <c r="F11" s="107">
        <v>1824500</v>
      </c>
      <c r="G11" s="107">
        <v>237</v>
      </c>
      <c r="H11" s="107">
        <v>1410500</v>
      </c>
    </row>
    <row r="12" spans="1:8" ht="21" customHeight="1" x14ac:dyDescent="0.15">
      <c r="A12" s="259"/>
      <c r="B12" s="139" t="s">
        <v>63</v>
      </c>
      <c r="C12" s="108">
        <v>1155</v>
      </c>
      <c r="D12" s="108">
        <v>73835485</v>
      </c>
      <c r="E12" s="108">
        <v>1448</v>
      </c>
      <c r="F12" s="108">
        <v>64577892</v>
      </c>
      <c r="G12" s="108">
        <v>1503</v>
      </c>
      <c r="H12" s="108">
        <v>102591923</v>
      </c>
    </row>
    <row r="13" spans="1:8" ht="21" customHeight="1" thickBot="1" x14ac:dyDescent="0.2">
      <c r="A13" s="222" t="s">
        <v>31</v>
      </c>
      <c r="B13" s="222"/>
      <c r="C13" s="107">
        <v>546</v>
      </c>
      <c r="D13" s="107">
        <v>36972872</v>
      </c>
      <c r="E13" s="107">
        <v>663</v>
      </c>
      <c r="F13" s="107">
        <v>48312143</v>
      </c>
      <c r="G13" s="107">
        <v>600</v>
      </c>
      <c r="H13" s="107">
        <v>34134712</v>
      </c>
    </row>
    <row r="14" spans="1:8" ht="23.25" customHeight="1" thickTop="1" x14ac:dyDescent="0.15">
      <c r="A14" s="254" t="s">
        <v>8</v>
      </c>
      <c r="B14" s="255"/>
      <c r="C14" s="106">
        <v>1701</v>
      </c>
      <c r="D14" s="106">
        <v>110808357</v>
      </c>
      <c r="E14" s="106">
        <v>2111</v>
      </c>
      <c r="F14" s="106">
        <v>112890035</v>
      </c>
      <c r="G14" s="106">
        <v>2103</v>
      </c>
      <c r="H14" s="106">
        <v>136726635</v>
      </c>
    </row>
    <row r="15" spans="1:8" ht="15.75" customHeight="1" x14ac:dyDescent="0.15">
      <c r="A15" s="256" t="s">
        <v>89</v>
      </c>
      <c r="B15" s="256"/>
      <c r="C15" s="256"/>
      <c r="D15" s="256"/>
      <c r="E15" s="256"/>
      <c r="F15" s="256"/>
      <c r="G15" s="256"/>
      <c r="H15" s="256"/>
    </row>
    <row r="16" spans="1:8" ht="18" customHeight="1" x14ac:dyDescent="0.15">
      <c r="A16" s="8"/>
      <c r="B16" s="8"/>
      <c r="C16" s="8"/>
      <c r="D16" s="8"/>
      <c r="E16" s="8"/>
      <c r="F16" s="8"/>
      <c r="G16" s="8"/>
      <c r="H16" s="8"/>
    </row>
    <row r="17" spans="1:8" ht="14.25" x14ac:dyDescent="0.15">
      <c r="A17" s="253" t="s">
        <v>103</v>
      </c>
      <c r="B17" s="253"/>
      <c r="C17" s="253"/>
      <c r="D17" s="253"/>
      <c r="E17" s="253"/>
      <c r="F17" s="253"/>
      <c r="G17" s="253"/>
      <c r="H17" s="253"/>
    </row>
    <row r="18" spans="1:8" ht="7.5" customHeight="1" x14ac:dyDescent="0.15">
      <c r="A18" s="8"/>
      <c r="B18" s="8"/>
      <c r="C18" s="8"/>
      <c r="D18" s="8"/>
      <c r="E18" s="8"/>
      <c r="F18" s="8"/>
      <c r="G18" s="8"/>
      <c r="H18" s="8"/>
    </row>
    <row r="19" spans="1:8" ht="18.75" customHeight="1" x14ac:dyDescent="0.15">
      <c r="A19" s="248" t="s">
        <v>2</v>
      </c>
      <c r="B19" s="249"/>
      <c r="C19" s="252" t="s">
        <v>109</v>
      </c>
      <c r="D19" s="252"/>
      <c r="E19" s="252" t="s">
        <v>111</v>
      </c>
      <c r="F19" s="252"/>
      <c r="G19" s="252" t="s">
        <v>110</v>
      </c>
      <c r="H19" s="252"/>
    </row>
    <row r="20" spans="1:8" ht="18.75" customHeight="1" x14ac:dyDescent="0.15">
      <c r="A20" s="250"/>
      <c r="B20" s="251"/>
      <c r="C20" s="137" t="s">
        <v>30</v>
      </c>
      <c r="D20" s="137" t="s">
        <v>17</v>
      </c>
      <c r="E20" s="137" t="s">
        <v>30</v>
      </c>
      <c r="F20" s="137" t="s">
        <v>17</v>
      </c>
      <c r="G20" s="137" t="s">
        <v>30</v>
      </c>
      <c r="H20" s="137" t="s">
        <v>17</v>
      </c>
    </row>
    <row r="21" spans="1:8" ht="11.25" customHeight="1" x14ac:dyDescent="0.15">
      <c r="A21" s="257" t="s">
        <v>51</v>
      </c>
      <c r="B21" s="3"/>
      <c r="C21" s="4" t="s">
        <v>1</v>
      </c>
      <c r="D21" s="4" t="s">
        <v>3</v>
      </c>
      <c r="E21" s="4" t="s">
        <v>1</v>
      </c>
      <c r="F21" s="4" t="s">
        <v>3</v>
      </c>
      <c r="G21" s="4" t="s">
        <v>1</v>
      </c>
      <c r="H21" s="4" t="s">
        <v>3</v>
      </c>
    </row>
    <row r="22" spans="1:8" ht="19.5" customHeight="1" x14ac:dyDescent="0.15">
      <c r="A22" s="258"/>
      <c r="B22" s="142" t="s">
        <v>21</v>
      </c>
      <c r="C22" s="109">
        <v>370</v>
      </c>
      <c r="D22" s="109">
        <v>27716198</v>
      </c>
      <c r="E22" s="109">
        <v>361</v>
      </c>
      <c r="F22" s="109">
        <v>33260626</v>
      </c>
      <c r="G22" s="109">
        <v>306</v>
      </c>
      <c r="H22" s="109">
        <v>28863146</v>
      </c>
    </row>
    <row r="23" spans="1:8" ht="23.25" customHeight="1" x14ac:dyDescent="0.15">
      <c r="A23" s="258"/>
      <c r="B23" s="138" t="s">
        <v>7</v>
      </c>
      <c r="C23" s="107">
        <v>13</v>
      </c>
      <c r="D23" s="107">
        <v>1558265</v>
      </c>
      <c r="E23" s="107">
        <v>10</v>
      </c>
      <c r="F23" s="107">
        <v>500000</v>
      </c>
      <c r="G23" s="107">
        <v>30</v>
      </c>
      <c r="H23" s="107">
        <v>2062311</v>
      </c>
    </row>
    <row r="24" spans="1:8" ht="23.25" customHeight="1" x14ac:dyDescent="0.15">
      <c r="A24" s="258"/>
      <c r="B24" s="138" t="s">
        <v>4</v>
      </c>
      <c r="C24" s="107">
        <v>404</v>
      </c>
      <c r="D24" s="107">
        <v>78650359</v>
      </c>
      <c r="E24" s="107">
        <v>479</v>
      </c>
      <c r="F24" s="107">
        <v>46837932</v>
      </c>
      <c r="G24" s="107">
        <v>616</v>
      </c>
      <c r="H24" s="107">
        <v>74034260</v>
      </c>
    </row>
    <row r="25" spans="1:8" ht="23.25" customHeight="1" x14ac:dyDescent="0.15">
      <c r="A25" s="258"/>
      <c r="B25" s="166" t="s">
        <v>125</v>
      </c>
      <c r="C25" s="107">
        <v>238</v>
      </c>
      <c r="D25" s="107">
        <v>2419707</v>
      </c>
      <c r="E25" s="107">
        <v>208</v>
      </c>
      <c r="F25" s="107">
        <v>1692187</v>
      </c>
      <c r="G25" s="107">
        <v>166</v>
      </c>
      <c r="H25" s="107">
        <v>1278200</v>
      </c>
    </row>
    <row r="26" spans="1:8" ht="21" customHeight="1" x14ac:dyDescent="0.15">
      <c r="A26" s="259"/>
      <c r="B26" s="139" t="s">
        <v>63</v>
      </c>
      <c r="C26" s="108">
        <v>1025</v>
      </c>
      <c r="D26" s="108">
        <v>110344529</v>
      </c>
      <c r="E26" s="108">
        <v>1058</v>
      </c>
      <c r="F26" s="108">
        <v>82290745</v>
      </c>
      <c r="G26" s="108">
        <v>1118</v>
      </c>
      <c r="H26" s="108">
        <v>106237917</v>
      </c>
    </row>
    <row r="27" spans="1:8" ht="21" customHeight="1" thickBot="1" x14ac:dyDescent="0.2">
      <c r="A27" s="222" t="s">
        <v>31</v>
      </c>
      <c r="B27" s="222"/>
      <c r="C27" s="107">
        <v>697</v>
      </c>
      <c r="D27" s="107">
        <v>52026509</v>
      </c>
      <c r="E27" s="107">
        <v>502</v>
      </c>
      <c r="F27" s="107">
        <v>35224120</v>
      </c>
      <c r="G27" s="107">
        <v>483</v>
      </c>
      <c r="H27" s="107">
        <v>45172166</v>
      </c>
    </row>
    <row r="28" spans="1:8" ht="23.25" customHeight="1" thickTop="1" x14ac:dyDescent="0.15">
      <c r="A28" s="254" t="s">
        <v>8</v>
      </c>
      <c r="B28" s="255"/>
      <c r="C28" s="106">
        <v>1722</v>
      </c>
      <c r="D28" s="106">
        <v>162371038</v>
      </c>
      <c r="E28" s="106">
        <v>1560</v>
      </c>
      <c r="F28" s="106">
        <v>117514865</v>
      </c>
      <c r="G28" s="106">
        <v>1601</v>
      </c>
      <c r="H28" s="106">
        <v>151410083</v>
      </c>
    </row>
    <row r="29" spans="1:8" ht="16.5" customHeight="1" x14ac:dyDescent="0.15">
      <c r="A29" s="256" t="str">
        <f>A15</f>
        <v>（注）市税計には、個人県民税分を含む。</v>
      </c>
      <c r="B29" s="256"/>
      <c r="C29" s="256"/>
      <c r="D29" s="256"/>
      <c r="E29" s="256"/>
      <c r="F29" s="256"/>
      <c r="G29" s="256"/>
      <c r="H29" s="256"/>
    </row>
    <row r="30" spans="1:8" ht="18" customHeight="1" x14ac:dyDescent="0.15">
      <c r="A30" s="8"/>
      <c r="B30" s="8"/>
      <c r="C30" s="8"/>
      <c r="D30" s="8"/>
      <c r="E30" s="8"/>
      <c r="F30" s="8"/>
      <c r="G30" s="8"/>
      <c r="H30" s="8"/>
    </row>
    <row r="31" spans="1:8" ht="18.75" customHeight="1" x14ac:dyDescent="0.15">
      <c r="A31" s="253" t="s">
        <v>88</v>
      </c>
      <c r="B31" s="253"/>
      <c r="C31" s="253"/>
      <c r="D31" s="253"/>
      <c r="E31" s="253"/>
      <c r="F31" s="253"/>
      <c r="G31" s="253"/>
      <c r="H31" s="253"/>
    </row>
    <row r="32" spans="1:8" ht="7.5" customHeight="1" x14ac:dyDescent="0.15">
      <c r="A32" s="8"/>
      <c r="B32" s="8"/>
      <c r="C32" s="8"/>
      <c r="D32" s="8"/>
      <c r="E32" s="8"/>
      <c r="F32" s="8"/>
      <c r="G32" s="8"/>
      <c r="H32" s="8"/>
    </row>
    <row r="33" spans="1:8" ht="18.75" customHeight="1" x14ac:dyDescent="0.15">
      <c r="A33" s="248" t="s">
        <v>2</v>
      </c>
      <c r="B33" s="249"/>
      <c r="C33" s="252" t="s">
        <v>109</v>
      </c>
      <c r="D33" s="252"/>
      <c r="E33" s="252" t="s">
        <v>111</v>
      </c>
      <c r="F33" s="252"/>
      <c r="G33" s="252" t="s">
        <v>110</v>
      </c>
      <c r="H33" s="252"/>
    </row>
    <row r="34" spans="1:8" ht="18.75" customHeight="1" x14ac:dyDescent="0.15">
      <c r="A34" s="250"/>
      <c r="B34" s="251"/>
      <c r="C34" s="141" t="s">
        <v>30</v>
      </c>
      <c r="D34" s="141" t="s">
        <v>17</v>
      </c>
      <c r="E34" s="141" t="s">
        <v>30</v>
      </c>
      <c r="F34" s="141" t="s">
        <v>17</v>
      </c>
      <c r="G34" s="141" t="s">
        <v>30</v>
      </c>
      <c r="H34" s="141" t="s">
        <v>17</v>
      </c>
    </row>
    <row r="35" spans="1:8" ht="11.25" customHeight="1" x14ac:dyDescent="0.15">
      <c r="A35" s="257" t="s">
        <v>51</v>
      </c>
      <c r="B35" s="3"/>
      <c r="C35" s="4" t="s">
        <v>1</v>
      </c>
      <c r="D35" s="4" t="s">
        <v>3</v>
      </c>
      <c r="E35" s="4" t="s">
        <v>1</v>
      </c>
      <c r="F35" s="4" t="s">
        <v>3</v>
      </c>
      <c r="G35" s="4" t="s">
        <v>1</v>
      </c>
      <c r="H35" s="4" t="s">
        <v>3</v>
      </c>
    </row>
    <row r="36" spans="1:8" ht="19.5" customHeight="1" x14ac:dyDescent="0.15">
      <c r="A36" s="258"/>
      <c r="B36" s="142" t="s">
        <v>21</v>
      </c>
      <c r="C36" s="109">
        <v>544</v>
      </c>
      <c r="D36" s="109">
        <v>51079809</v>
      </c>
      <c r="E36" s="109">
        <v>369</v>
      </c>
      <c r="F36" s="109">
        <v>34550064</v>
      </c>
      <c r="G36" s="109">
        <v>339</v>
      </c>
      <c r="H36" s="109">
        <v>25084384</v>
      </c>
    </row>
    <row r="37" spans="1:8" ht="23.25" customHeight="1" x14ac:dyDescent="0.15">
      <c r="A37" s="258"/>
      <c r="B37" s="138" t="s">
        <v>7</v>
      </c>
      <c r="C37" s="107">
        <v>25</v>
      </c>
      <c r="D37" s="107">
        <v>1422311</v>
      </c>
      <c r="E37" s="107">
        <v>24</v>
      </c>
      <c r="F37" s="107">
        <v>1957311</v>
      </c>
      <c r="G37" s="107">
        <v>9</v>
      </c>
      <c r="H37" s="107">
        <v>1010000</v>
      </c>
    </row>
    <row r="38" spans="1:8" ht="23.25" customHeight="1" x14ac:dyDescent="0.15">
      <c r="A38" s="258"/>
      <c r="B38" s="138" t="s">
        <v>4</v>
      </c>
      <c r="C38" s="107">
        <v>979</v>
      </c>
      <c r="D38" s="107">
        <v>94988313</v>
      </c>
      <c r="E38" s="107">
        <v>573</v>
      </c>
      <c r="F38" s="107">
        <v>70279894</v>
      </c>
      <c r="G38" s="107">
        <v>405</v>
      </c>
      <c r="H38" s="107">
        <v>38209468</v>
      </c>
    </row>
    <row r="39" spans="1:8" ht="23.25" customHeight="1" x14ac:dyDescent="0.15">
      <c r="A39" s="258"/>
      <c r="B39" s="166" t="s">
        <v>125</v>
      </c>
      <c r="C39" s="107">
        <v>343</v>
      </c>
      <c r="D39" s="107">
        <v>2755387</v>
      </c>
      <c r="E39" s="107">
        <v>227</v>
      </c>
      <c r="F39" s="107">
        <v>1767300</v>
      </c>
      <c r="G39" s="107">
        <v>245</v>
      </c>
      <c r="H39" s="107">
        <v>1845200</v>
      </c>
    </row>
    <row r="40" spans="1:8" ht="21" customHeight="1" x14ac:dyDescent="0.15">
      <c r="A40" s="259"/>
      <c r="B40" s="139" t="s">
        <v>63</v>
      </c>
      <c r="C40" s="108">
        <v>1891</v>
      </c>
      <c r="D40" s="108">
        <v>150245820</v>
      </c>
      <c r="E40" s="108">
        <v>1193</v>
      </c>
      <c r="F40" s="108">
        <v>108554569</v>
      </c>
      <c r="G40" s="108">
        <v>998</v>
      </c>
      <c r="H40" s="108">
        <v>66149052</v>
      </c>
    </row>
    <row r="41" spans="1:8" ht="21" customHeight="1" thickBot="1" x14ac:dyDescent="0.2">
      <c r="A41" s="222" t="s">
        <v>31</v>
      </c>
      <c r="B41" s="222"/>
      <c r="C41" s="107">
        <v>892</v>
      </c>
      <c r="D41" s="107">
        <v>71954523</v>
      </c>
      <c r="E41" s="107">
        <v>658</v>
      </c>
      <c r="F41" s="107">
        <v>56806376</v>
      </c>
      <c r="G41" s="107">
        <v>611</v>
      </c>
      <c r="H41" s="107">
        <v>48161013</v>
      </c>
    </row>
    <row r="42" spans="1:8" ht="23.25" customHeight="1" thickTop="1" x14ac:dyDescent="0.15">
      <c r="A42" s="254" t="s">
        <v>8</v>
      </c>
      <c r="B42" s="255"/>
      <c r="C42" s="106">
        <v>2783</v>
      </c>
      <c r="D42" s="106">
        <v>222200343</v>
      </c>
      <c r="E42" s="106">
        <v>1851</v>
      </c>
      <c r="F42" s="106">
        <v>165360945</v>
      </c>
      <c r="G42" s="106">
        <v>1609</v>
      </c>
      <c r="H42" s="106">
        <v>114310065</v>
      </c>
    </row>
    <row r="43" spans="1:8" ht="16.5" customHeight="1" x14ac:dyDescent="0.15">
      <c r="A43" s="256" t="str">
        <f>A29</f>
        <v>（注）市税計には、個人県民税分を含む。</v>
      </c>
      <c r="B43" s="256"/>
      <c r="C43" s="256"/>
      <c r="D43" s="256"/>
      <c r="E43" s="256"/>
      <c r="F43" s="256"/>
      <c r="G43" s="256"/>
      <c r="H43" s="256"/>
    </row>
  </sheetData>
  <sheetProtection selectLockedCells="1"/>
  <mergeCells count="28">
    <mergeCell ref="A7:A12"/>
    <mergeCell ref="A17:H17"/>
    <mergeCell ref="A43:H43"/>
    <mergeCell ref="G19:H19"/>
    <mergeCell ref="A28:B28"/>
    <mergeCell ref="A42:B42"/>
    <mergeCell ref="A29:H29"/>
    <mergeCell ref="A31:H31"/>
    <mergeCell ref="A33:B34"/>
    <mergeCell ref="C33:D33"/>
    <mergeCell ref="E33:F33"/>
    <mergeCell ref="G33:H33"/>
    <mergeCell ref="A35:A40"/>
    <mergeCell ref="A41:B41"/>
    <mergeCell ref="A21:A26"/>
    <mergeCell ref="A27:B27"/>
    <mergeCell ref="A14:B14"/>
    <mergeCell ref="A13:B13"/>
    <mergeCell ref="A15:H15"/>
    <mergeCell ref="A19:B20"/>
    <mergeCell ref="C19:D19"/>
    <mergeCell ref="E19:F19"/>
    <mergeCell ref="A1:H1"/>
    <mergeCell ref="A5:B6"/>
    <mergeCell ref="C5:D5"/>
    <mergeCell ref="E5:F5"/>
    <mergeCell ref="G5:H5"/>
    <mergeCell ref="A3:H3"/>
  </mergeCells>
  <phoneticPr fontId="2"/>
  <conditionalFormatting sqref="C8:D11">
    <cfRule type="expression" dxfId="48" priority="21">
      <formula>C8=""</formula>
    </cfRule>
  </conditionalFormatting>
  <conditionalFormatting sqref="C13:D13">
    <cfRule type="expression" dxfId="47" priority="20">
      <formula>C13=""</formula>
    </cfRule>
  </conditionalFormatting>
  <conditionalFormatting sqref="C22:D25">
    <cfRule type="expression" dxfId="46" priority="19">
      <formula>C22=""</formula>
    </cfRule>
  </conditionalFormatting>
  <conditionalFormatting sqref="C27:D27">
    <cfRule type="expression" dxfId="45" priority="18">
      <formula>C27=""</formula>
    </cfRule>
  </conditionalFormatting>
  <conditionalFormatting sqref="C36:D39">
    <cfRule type="expression" dxfId="44" priority="17">
      <formula>C36=""</formula>
    </cfRule>
  </conditionalFormatting>
  <conditionalFormatting sqref="C41:D41">
    <cfRule type="expression" dxfId="43" priority="16">
      <formula>C41=""</formula>
    </cfRule>
  </conditionalFormatting>
  <conditionalFormatting sqref="G22:H25">
    <cfRule type="expression" dxfId="42" priority="15">
      <formula>G22=""</formula>
    </cfRule>
  </conditionalFormatting>
  <conditionalFormatting sqref="G27:H27">
    <cfRule type="expression" dxfId="41" priority="14">
      <formula>G27=""</formula>
    </cfRule>
  </conditionalFormatting>
  <conditionalFormatting sqref="E22:F25">
    <cfRule type="expression" dxfId="40" priority="13">
      <formula>E22=""</formula>
    </cfRule>
  </conditionalFormatting>
  <conditionalFormatting sqref="E27:F27">
    <cfRule type="expression" dxfId="39" priority="12">
      <formula>E27=""</formula>
    </cfRule>
  </conditionalFormatting>
  <conditionalFormatting sqref="G36:H39">
    <cfRule type="expression" dxfId="38" priority="11">
      <formula>G36=""</formula>
    </cfRule>
  </conditionalFormatting>
  <conditionalFormatting sqref="G41:H41">
    <cfRule type="expression" dxfId="37" priority="10">
      <formula>G41=""</formula>
    </cfRule>
  </conditionalFormatting>
  <conditionalFormatting sqref="E36:F39">
    <cfRule type="expression" dxfId="36" priority="9">
      <formula>E36=""</formula>
    </cfRule>
  </conditionalFormatting>
  <conditionalFormatting sqref="E41:F41">
    <cfRule type="expression" dxfId="35" priority="8">
      <formula>E41=""</formula>
    </cfRule>
  </conditionalFormatting>
  <conditionalFormatting sqref="G13:H13">
    <cfRule type="expression" dxfId="34" priority="7">
      <formula>G13=""</formula>
    </cfRule>
  </conditionalFormatting>
  <conditionalFormatting sqref="G8:H11">
    <cfRule type="expression" dxfId="33" priority="6">
      <formula>G8=""</formula>
    </cfRule>
  </conditionalFormatting>
  <conditionalFormatting sqref="E8:F11">
    <cfRule type="expression" dxfId="32" priority="5">
      <formula>E8=""</formula>
    </cfRule>
  </conditionalFormatting>
  <conditionalFormatting sqref="E13:F13">
    <cfRule type="expression" dxfId="31" priority="4">
      <formula>E13=""</formula>
    </cfRule>
  </conditionalFormatting>
  <conditionalFormatting sqref="C5:D5">
    <cfRule type="expression" dxfId="30" priority="3">
      <formula>$C$19=""</formula>
    </cfRule>
  </conditionalFormatting>
  <conditionalFormatting sqref="C19:D19">
    <cfRule type="expression" dxfId="29" priority="2">
      <formula>$C$19=""</formula>
    </cfRule>
  </conditionalFormatting>
  <conditionalFormatting sqref="C33:D33">
    <cfRule type="expression" dxfId="28" priority="1">
      <formula>$C$19=""</formula>
    </cfRule>
  </conditionalFormatting>
  <pageMargins left="0.70866141732283472" right="0.70866141732283472" top="0.74803149606299213" bottom="0.74803149606299213" header="0.31496062992125984" footer="0.24"/>
  <pageSetup paperSize="9" firstPageNumber="40" orientation="portrait" useFirstPageNumber="1" r:id="rId1"/>
  <headerFooter>
    <oddFooter>&amp;C&amp;"ＭＳ 明朝,標準"&amp;P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4"/>
  <sheetViews>
    <sheetView showGridLines="0" view="pageBreakPreview" topLeftCell="A2" zoomScale="120" zoomScaleNormal="100" zoomScaleSheetLayoutView="120" workbookViewId="0">
      <pane xSplit="1" ySplit="5" topLeftCell="B7" activePane="bottomRight" state="frozen"/>
      <selection activeCell="A2" sqref="A2"/>
      <selection pane="topRight" activeCell="B2" sqref="B2"/>
      <selection pane="bottomLeft" activeCell="A7" sqref="A7"/>
      <selection pane="bottomRight" activeCell="A2" sqref="A2"/>
    </sheetView>
  </sheetViews>
  <sheetFormatPr defaultRowHeight="13.5" x14ac:dyDescent="0.15"/>
  <cols>
    <col min="1" max="1" width="3.75" style="2" customWidth="1"/>
    <col min="2" max="2" width="10.25" style="2" customWidth="1"/>
    <col min="3" max="3" width="5.375" style="2" customWidth="1"/>
    <col min="4" max="4" width="10" style="2" customWidth="1"/>
    <col min="5" max="5" width="5.375" style="2" customWidth="1"/>
    <col min="6" max="6" width="10" style="2" customWidth="1"/>
    <col min="7" max="7" width="5.375" style="2" customWidth="1"/>
    <col min="8" max="8" width="10" style="2" customWidth="1"/>
    <col min="9" max="9" width="5" style="2" customWidth="1"/>
    <col min="10" max="10" width="8.75" style="2" customWidth="1"/>
    <col min="11" max="11" width="5.375" style="2" customWidth="1"/>
    <col min="12" max="12" width="10" style="2" customWidth="1"/>
    <col min="13" max="13" width="3.75" style="2" customWidth="1"/>
    <col min="14" max="14" width="10.25" style="2" customWidth="1"/>
    <col min="15" max="15" width="5.375" style="2" customWidth="1"/>
    <col min="16" max="16" width="10" style="2" customWidth="1"/>
    <col min="17" max="17" width="5.375" style="2" customWidth="1"/>
    <col min="18" max="18" width="10" style="2" customWidth="1"/>
    <col min="19" max="19" width="5.375" style="2" customWidth="1"/>
    <col min="20" max="20" width="10" style="2" customWidth="1"/>
    <col min="21" max="21" width="5" style="2" customWidth="1"/>
    <col min="22" max="22" width="8.75" style="2" customWidth="1"/>
    <col min="23" max="23" width="5.375" style="2" customWidth="1"/>
    <col min="24" max="24" width="10" style="2" customWidth="1"/>
    <col min="25" max="25" width="3.75" style="2" customWidth="1"/>
    <col min="26" max="26" width="10.25" style="2" customWidth="1"/>
    <col min="27" max="27" width="5.375" style="2" customWidth="1"/>
    <col min="28" max="28" width="10" style="2" customWidth="1"/>
    <col min="29" max="29" width="5.375" style="2" customWidth="1"/>
    <col min="30" max="30" width="10" style="2" customWidth="1"/>
    <col min="31" max="31" width="5.375" style="2" customWidth="1"/>
    <col min="32" max="32" width="10" style="2" customWidth="1"/>
    <col min="33" max="33" width="5" style="2" customWidth="1"/>
    <col min="34" max="34" width="8.75" style="2" customWidth="1"/>
    <col min="35" max="35" width="5.375" style="2" customWidth="1"/>
    <col min="36" max="36" width="10" style="2" customWidth="1"/>
    <col min="37" max="16384" width="9" style="2"/>
  </cols>
  <sheetData>
    <row r="1" spans="1:36" ht="30" customHeight="1" x14ac:dyDescent="0.15">
      <c r="A1" s="242" t="s">
        <v>102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  <c r="AD1" s="242"/>
      <c r="AE1" s="242"/>
      <c r="AF1" s="242"/>
      <c r="AG1" s="242"/>
      <c r="AH1" s="242"/>
      <c r="AI1" s="242"/>
      <c r="AJ1" s="242"/>
    </row>
    <row r="2" spans="1:36" x14ac:dyDescent="0.1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</row>
    <row r="3" spans="1:36" ht="22.5" customHeight="1" x14ac:dyDescent="0.15">
      <c r="A3" s="248" t="s">
        <v>2</v>
      </c>
      <c r="B3" s="249"/>
      <c r="C3" s="262" t="s">
        <v>109</v>
      </c>
      <c r="D3" s="263"/>
      <c r="E3" s="263"/>
      <c r="F3" s="263"/>
      <c r="G3" s="263"/>
      <c r="H3" s="263"/>
      <c r="I3" s="263"/>
      <c r="J3" s="263"/>
      <c r="K3" s="263"/>
      <c r="L3" s="264"/>
      <c r="M3" s="248" t="s">
        <v>2</v>
      </c>
      <c r="N3" s="249"/>
      <c r="O3" s="262" t="s">
        <v>38</v>
      </c>
      <c r="P3" s="263"/>
      <c r="Q3" s="263"/>
      <c r="R3" s="263"/>
      <c r="S3" s="263"/>
      <c r="T3" s="263"/>
      <c r="U3" s="263"/>
      <c r="V3" s="263"/>
      <c r="W3" s="263"/>
      <c r="X3" s="264"/>
      <c r="Y3" s="248" t="s">
        <v>2</v>
      </c>
      <c r="Z3" s="249"/>
      <c r="AA3" s="262">
        <v>30</v>
      </c>
      <c r="AB3" s="263"/>
      <c r="AC3" s="263"/>
      <c r="AD3" s="263"/>
      <c r="AE3" s="263"/>
      <c r="AF3" s="263"/>
      <c r="AG3" s="263"/>
      <c r="AH3" s="263"/>
      <c r="AI3" s="263"/>
      <c r="AJ3" s="264"/>
    </row>
    <row r="4" spans="1:36" ht="22.5" customHeight="1" x14ac:dyDescent="0.15">
      <c r="A4" s="260"/>
      <c r="B4" s="261"/>
      <c r="C4" s="265" t="s">
        <v>101</v>
      </c>
      <c r="D4" s="266"/>
      <c r="E4" s="248" t="s">
        <v>100</v>
      </c>
      <c r="F4" s="249"/>
      <c r="G4" s="248" t="s">
        <v>99</v>
      </c>
      <c r="H4" s="269"/>
      <c r="I4" s="127"/>
      <c r="J4" s="126"/>
      <c r="K4" s="265" t="s">
        <v>98</v>
      </c>
      <c r="L4" s="266"/>
      <c r="M4" s="260"/>
      <c r="N4" s="261"/>
      <c r="O4" s="265" t="s">
        <v>101</v>
      </c>
      <c r="P4" s="266"/>
      <c r="Q4" s="248" t="s">
        <v>100</v>
      </c>
      <c r="R4" s="249"/>
      <c r="S4" s="248" t="s">
        <v>99</v>
      </c>
      <c r="T4" s="269"/>
      <c r="U4" s="127"/>
      <c r="V4" s="126"/>
      <c r="W4" s="265" t="s">
        <v>98</v>
      </c>
      <c r="X4" s="266"/>
      <c r="Y4" s="260"/>
      <c r="Z4" s="261"/>
      <c r="AA4" s="265" t="s">
        <v>101</v>
      </c>
      <c r="AB4" s="266"/>
      <c r="AC4" s="248" t="s">
        <v>100</v>
      </c>
      <c r="AD4" s="249"/>
      <c r="AE4" s="248" t="s">
        <v>99</v>
      </c>
      <c r="AF4" s="269"/>
      <c r="AG4" s="127"/>
      <c r="AH4" s="126"/>
      <c r="AI4" s="265" t="s">
        <v>98</v>
      </c>
      <c r="AJ4" s="266"/>
    </row>
    <row r="5" spans="1:36" ht="22.5" customHeight="1" x14ac:dyDescent="0.15">
      <c r="A5" s="260"/>
      <c r="B5" s="261"/>
      <c r="C5" s="267"/>
      <c r="D5" s="268"/>
      <c r="E5" s="250"/>
      <c r="F5" s="251"/>
      <c r="G5" s="250"/>
      <c r="H5" s="270"/>
      <c r="I5" s="271" t="s">
        <v>97</v>
      </c>
      <c r="J5" s="272"/>
      <c r="K5" s="267"/>
      <c r="L5" s="268"/>
      <c r="M5" s="260"/>
      <c r="N5" s="261"/>
      <c r="O5" s="267"/>
      <c r="P5" s="268"/>
      <c r="Q5" s="250"/>
      <c r="R5" s="251"/>
      <c r="S5" s="250"/>
      <c r="T5" s="270"/>
      <c r="U5" s="271" t="s">
        <v>97</v>
      </c>
      <c r="V5" s="272"/>
      <c r="W5" s="267"/>
      <c r="X5" s="268"/>
      <c r="Y5" s="260"/>
      <c r="Z5" s="261"/>
      <c r="AA5" s="267"/>
      <c r="AB5" s="268"/>
      <c r="AC5" s="250"/>
      <c r="AD5" s="251"/>
      <c r="AE5" s="250"/>
      <c r="AF5" s="270"/>
      <c r="AG5" s="271" t="s">
        <v>97</v>
      </c>
      <c r="AH5" s="272"/>
      <c r="AI5" s="267"/>
      <c r="AJ5" s="268"/>
    </row>
    <row r="6" spans="1:36" ht="22.5" customHeight="1" x14ac:dyDescent="0.15">
      <c r="A6" s="250"/>
      <c r="B6" s="251"/>
      <c r="C6" s="23" t="s">
        <v>30</v>
      </c>
      <c r="D6" s="123" t="s">
        <v>17</v>
      </c>
      <c r="E6" s="23" t="s">
        <v>30</v>
      </c>
      <c r="F6" s="123" t="s">
        <v>17</v>
      </c>
      <c r="G6" s="23" t="s">
        <v>30</v>
      </c>
      <c r="H6" s="125" t="s">
        <v>17</v>
      </c>
      <c r="I6" s="124" t="s">
        <v>30</v>
      </c>
      <c r="J6" s="123" t="s">
        <v>17</v>
      </c>
      <c r="K6" s="23" t="s">
        <v>30</v>
      </c>
      <c r="L6" s="123" t="s">
        <v>17</v>
      </c>
      <c r="M6" s="250"/>
      <c r="N6" s="251"/>
      <c r="O6" s="23" t="s">
        <v>30</v>
      </c>
      <c r="P6" s="123" t="s">
        <v>17</v>
      </c>
      <c r="Q6" s="23" t="s">
        <v>30</v>
      </c>
      <c r="R6" s="123" t="s">
        <v>17</v>
      </c>
      <c r="S6" s="23" t="s">
        <v>30</v>
      </c>
      <c r="T6" s="125" t="s">
        <v>17</v>
      </c>
      <c r="U6" s="124" t="s">
        <v>30</v>
      </c>
      <c r="V6" s="123" t="s">
        <v>17</v>
      </c>
      <c r="W6" s="23" t="s">
        <v>30</v>
      </c>
      <c r="X6" s="123" t="s">
        <v>17</v>
      </c>
      <c r="Y6" s="250"/>
      <c r="Z6" s="251"/>
      <c r="AA6" s="23" t="s">
        <v>30</v>
      </c>
      <c r="AB6" s="123" t="s">
        <v>17</v>
      </c>
      <c r="AC6" s="23" t="s">
        <v>30</v>
      </c>
      <c r="AD6" s="123" t="s">
        <v>17</v>
      </c>
      <c r="AE6" s="23" t="s">
        <v>30</v>
      </c>
      <c r="AF6" s="125" t="s">
        <v>17</v>
      </c>
      <c r="AG6" s="124" t="s">
        <v>30</v>
      </c>
      <c r="AH6" s="123" t="s">
        <v>17</v>
      </c>
      <c r="AI6" s="23" t="s">
        <v>30</v>
      </c>
      <c r="AJ6" s="123" t="s">
        <v>17</v>
      </c>
    </row>
    <row r="7" spans="1:36" ht="11.25" customHeight="1" x14ac:dyDescent="0.15">
      <c r="A7" s="257" t="s">
        <v>51</v>
      </c>
      <c r="B7" s="3"/>
      <c r="C7" s="4" t="s">
        <v>1</v>
      </c>
      <c r="D7" s="4" t="s">
        <v>3</v>
      </c>
      <c r="E7" s="4" t="s">
        <v>1</v>
      </c>
      <c r="F7" s="4" t="s">
        <v>3</v>
      </c>
      <c r="G7" s="4" t="s">
        <v>1</v>
      </c>
      <c r="H7" s="122" t="s">
        <v>3</v>
      </c>
      <c r="I7" s="121" t="s">
        <v>1</v>
      </c>
      <c r="J7" s="4" t="s">
        <v>3</v>
      </c>
      <c r="K7" s="4" t="s">
        <v>1</v>
      </c>
      <c r="L7" s="4" t="s">
        <v>3</v>
      </c>
      <c r="M7" s="257" t="s">
        <v>51</v>
      </c>
      <c r="N7" s="3"/>
      <c r="O7" s="4" t="s">
        <v>1</v>
      </c>
      <c r="P7" s="4" t="s">
        <v>3</v>
      </c>
      <c r="Q7" s="4" t="s">
        <v>1</v>
      </c>
      <c r="R7" s="4" t="s">
        <v>3</v>
      </c>
      <c r="S7" s="4" t="s">
        <v>1</v>
      </c>
      <c r="T7" s="122" t="s">
        <v>3</v>
      </c>
      <c r="U7" s="121" t="s">
        <v>1</v>
      </c>
      <c r="V7" s="4" t="s">
        <v>3</v>
      </c>
      <c r="W7" s="4" t="s">
        <v>1</v>
      </c>
      <c r="X7" s="4" t="s">
        <v>3</v>
      </c>
      <c r="Y7" s="257" t="s">
        <v>51</v>
      </c>
      <c r="Z7" s="3"/>
      <c r="AA7" s="4" t="s">
        <v>1</v>
      </c>
      <c r="AB7" s="4" t="s">
        <v>3</v>
      </c>
      <c r="AC7" s="4" t="s">
        <v>1</v>
      </c>
      <c r="AD7" s="4" t="s">
        <v>3</v>
      </c>
      <c r="AE7" s="4" t="s">
        <v>1</v>
      </c>
      <c r="AF7" s="122" t="s">
        <v>3</v>
      </c>
      <c r="AG7" s="121" t="s">
        <v>1</v>
      </c>
      <c r="AH7" s="4" t="s">
        <v>3</v>
      </c>
      <c r="AI7" s="4" t="s">
        <v>1</v>
      </c>
      <c r="AJ7" s="4" t="s">
        <v>3</v>
      </c>
    </row>
    <row r="8" spans="1:36" ht="26.25" customHeight="1" x14ac:dyDescent="0.15">
      <c r="A8" s="258"/>
      <c r="B8" s="114" t="s">
        <v>96</v>
      </c>
      <c r="C8" s="117">
        <v>13</v>
      </c>
      <c r="D8" s="117">
        <v>6626133</v>
      </c>
      <c r="E8" s="5">
        <v>0</v>
      </c>
      <c r="F8" s="5">
        <v>0</v>
      </c>
      <c r="G8" s="5">
        <v>7</v>
      </c>
      <c r="H8" s="119">
        <v>3518933</v>
      </c>
      <c r="I8" s="118">
        <v>6</v>
      </c>
      <c r="J8" s="5">
        <v>1904033</v>
      </c>
      <c r="K8" s="112">
        <v>6</v>
      </c>
      <c r="L8" s="112">
        <v>3107200</v>
      </c>
      <c r="M8" s="258"/>
      <c r="N8" s="114" t="s">
        <v>96</v>
      </c>
      <c r="O8" s="117">
        <v>20</v>
      </c>
      <c r="P8" s="117">
        <v>15077700</v>
      </c>
      <c r="Q8" s="5">
        <v>12</v>
      </c>
      <c r="R8" s="5">
        <v>29276433</v>
      </c>
      <c r="S8" s="5">
        <v>19</v>
      </c>
      <c r="T8" s="119">
        <v>37728000</v>
      </c>
      <c r="U8" s="118">
        <v>0</v>
      </c>
      <c r="V8" s="5">
        <v>0</v>
      </c>
      <c r="W8" s="112">
        <v>13</v>
      </c>
      <c r="X8" s="112">
        <v>6626133</v>
      </c>
      <c r="Y8" s="258"/>
      <c r="Z8" s="114" t="s">
        <v>96</v>
      </c>
      <c r="AA8" s="117">
        <v>33</v>
      </c>
      <c r="AB8" s="117">
        <v>28014756</v>
      </c>
      <c r="AC8" s="5">
        <v>0</v>
      </c>
      <c r="AD8" s="5">
        <v>0</v>
      </c>
      <c r="AE8" s="5">
        <v>13</v>
      </c>
      <c r="AF8" s="119">
        <v>12937056</v>
      </c>
      <c r="AG8" s="118">
        <v>0</v>
      </c>
      <c r="AH8" s="5">
        <v>0</v>
      </c>
      <c r="AI8" s="112">
        <v>20</v>
      </c>
      <c r="AJ8" s="112">
        <v>15077700</v>
      </c>
    </row>
    <row r="9" spans="1:36" ht="26.25" customHeight="1" x14ac:dyDescent="0.15">
      <c r="A9" s="258"/>
      <c r="B9" s="23" t="s">
        <v>95</v>
      </c>
      <c r="C9" s="117">
        <v>0</v>
      </c>
      <c r="D9" s="117">
        <v>0</v>
      </c>
      <c r="E9" s="6">
        <v>0</v>
      </c>
      <c r="F9" s="120">
        <v>0</v>
      </c>
      <c r="G9" s="6">
        <v>0</v>
      </c>
      <c r="H9" s="116">
        <v>0</v>
      </c>
      <c r="I9" s="115">
        <v>0</v>
      </c>
      <c r="J9" s="6">
        <v>0</v>
      </c>
      <c r="K9" s="112">
        <v>0</v>
      </c>
      <c r="L9" s="112">
        <v>0</v>
      </c>
      <c r="M9" s="258"/>
      <c r="N9" s="23" t="s">
        <v>95</v>
      </c>
      <c r="O9" s="117">
        <v>0</v>
      </c>
      <c r="P9" s="117">
        <v>0</v>
      </c>
      <c r="Q9" s="6">
        <v>1</v>
      </c>
      <c r="R9" s="120">
        <v>845625</v>
      </c>
      <c r="S9" s="6">
        <v>1</v>
      </c>
      <c r="T9" s="116">
        <v>845625</v>
      </c>
      <c r="U9" s="115">
        <v>0</v>
      </c>
      <c r="V9" s="6">
        <v>0</v>
      </c>
      <c r="W9" s="112">
        <v>0</v>
      </c>
      <c r="X9" s="112">
        <v>0</v>
      </c>
      <c r="Y9" s="258"/>
      <c r="Z9" s="23" t="s">
        <v>95</v>
      </c>
      <c r="AA9" s="117">
        <v>0</v>
      </c>
      <c r="AB9" s="117">
        <v>0</v>
      </c>
      <c r="AC9" s="6">
        <v>15</v>
      </c>
      <c r="AD9" s="120">
        <v>19751292</v>
      </c>
      <c r="AE9" s="6">
        <v>15</v>
      </c>
      <c r="AF9" s="116">
        <v>19751292</v>
      </c>
      <c r="AG9" s="115">
        <v>1</v>
      </c>
      <c r="AH9" s="6">
        <v>2903</v>
      </c>
      <c r="AI9" s="112">
        <v>0</v>
      </c>
      <c r="AJ9" s="112">
        <v>0</v>
      </c>
    </row>
    <row r="10" spans="1:36" ht="26.25" customHeight="1" x14ac:dyDescent="0.15">
      <c r="A10" s="258"/>
      <c r="B10" s="23" t="s">
        <v>94</v>
      </c>
      <c r="C10" s="117">
        <v>182</v>
      </c>
      <c r="D10" s="117">
        <v>134054986</v>
      </c>
      <c r="E10" s="6">
        <v>757</v>
      </c>
      <c r="F10" s="6">
        <v>194332930</v>
      </c>
      <c r="G10" s="6">
        <v>832</v>
      </c>
      <c r="H10" s="116">
        <v>234071059</v>
      </c>
      <c r="I10" s="115">
        <v>0</v>
      </c>
      <c r="J10" s="6">
        <v>0</v>
      </c>
      <c r="K10" s="112">
        <v>107</v>
      </c>
      <c r="L10" s="112">
        <v>94316857</v>
      </c>
      <c r="M10" s="258"/>
      <c r="N10" s="23" t="s">
        <v>94</v>
      </c>
      <c r="O10" s="117">
        <v>92</v>
      </c>
      <c r="P10" s="117">
        <v>57608692</v>
      </c>
      <c r="Q10" s="6">
        <v>1215</v>
      </c>
      <c r="R10" s="6">
        <v>342450274</v>
      </c>
      <c r="S10" s="6">
        <v>1125</v>
      </c>
      <c r="T10" s="116">
        <v>266003980</v>
      </c>
      <c r="U10" s="115">
        <v>0</v>
      </c>
      <c r="V10" s="6">
        <v>0</v>
      </c>
      <c r="W10" s="112">
        <v>182</v>
      </c>
      <c r="X10" s="112">
        <v>134054986</v>
      </c>
      <c r="Y10" s="258"/>
      <c r="Z10" s="23" t="s">
        <v>94</v>
      </c>
      <c r="AA10" s="117">
        <v>16</v>
      </c>
      <c r="AB10" s="117">
        <v>18069496</v>
      </c>
      <c r="AC10" s="6">
        <v>1005</v>
      </c>
      <c r="AD10" s="6">
        <v>263218630</v>
      </c>
      <c r="AE10" s="6">
        <v>929</v>
      </c>
      <c r="AF10" s="116">
        <v>223679434</v>
      </c>
      <c r="AG10" s="115">
        <v>0</v>
      </c>
      <c r="AH10" s="6">
        <v>0</v>
      </c>
      <c r="AI10" s="112">
        <v>92</v>
      </c>
      <c r="AJ10" s="112">
        <v>57608692</v>
      </c>
    </row>
    <row r="11" spans="1:36" ht="26.25" customHeight="1" x14ac:dyDescent="0.15">
      <c r="A11" s="258"/>
      <c r="B11" s="113" t="s">
        <v>93</v>
      </c>
      <c r="C11" s="117">
        <v>0</v>
      </c>
      <c r="D11" s="117">
        <v>0</v>
      </c>
      <c r="E11" s="6">
        <v>0</v>
      </c>
      <c r="F11" s="6">
        <v>0</v>
      </c>
      <c r="G11" s="6">
        <v>0</v>
      </c>
      <c r="H11" s="116">
        <v>0</v>
      </c>
      <c r="I11" s="115">
        <v>0</v>
      </c>
      <c r="J11" s="6">
        <v>0</v>
      </c>
      <c r="K11" s="112">
        <v>0</v>
      </c>
      <c r="L11" s="112">
        <v>0</v>
      </c>
      <c r="M11" s="258"/>
      <c r="N11" s="113" t="s">
        <v>93</v>
      </c>
      <c r="O11" s="117">
        <v>0</v>
      </c>
      <c r="P11" s="117">
        <v>0</v>
      </c>
      <c r="Q11" s="6">
        <v>0</v>
      </c>
      <c r="R11" s="6">
        <v>0</v>
      </c>
      <c r="S11" s="6">
        <v>0</v>
      </c>
      <c r="T11" s="116">
        <v>0</v>
      </c>
      <c r="U11" s="115">
        <v>0</v>
      </c>
      <c r="V11" s="6">
        <v>0</v>
      </c>
      <c r="W11" s="112">
        <v>0</v>
      </c>
      <c r="X11" s="112">
        <v>0</v>
      </c>
      <c r="Y11" s="258"/>
      <c r="Z11" s="113" t="s">
        <v>93</v>
      </c>
      <c r="AA11" s="117">
        <v>0</v>
      </c>
      <c r="AB11" s="117">
        <v>0</v>
      </c>
      <c r="AC11" s="6">
        <v>0</v>
      </c>
      <c r="AD11" s="6">
        <v>0</v>
      </c>
      <c r="AE11" s="6">
        <v>0</v>
      </c>
      <c r="AF11" s="116">
        <v>0</v>
      </c>
      <c r="AG11" s="115">
        <v>0</v>
      </c>
      <c r="AH11" s="6">
        <v>0</v>
      </c>
      <c r="AI11" s="112">
        <v>0</v>
      </c>
      <c r="AJ11" s="112">
        <v>0</v>
      </c>
    </row>
    <row r="12" spans="1:36" ht="26.25" customHeight="1" x14ac:dyDescent="0.15">
      <c r="A12" s="259"/>
      <c r="B12" s="23" t="s">
        <v>63</v>
      </c>
      <c r="C12" s="7">
        <v>195</v>
      </c>
      <c r="D12" s="7">
        <v>140681119</v>
      </c>
      <c r="E12" s="7">
        <v>757</v>
      </c>
      <c r="F12" s="7">
        <v>194332930</v>
      </c>
      <c r="G12" s="7">
        <v>839</v>
      </c>
      <c r="H12" s="111">
        <v>237589992</v>
      </c>
      <c r="I12" s="110">
        <v>6</v>
      </c>
      <c r="J12" s="7">
        <v>1904033</v>
      </c>
      <c r="K12" s="7">
        <v>113</v>
      </c>
      <c r="L12" s="7">
        <v>97424057</v>
      </c>
      <c r="M12" s="259"/>
      <c r="N12" s="23" t="s">
        <v>63</v>
      </c>
      <c r="O12" s="7">
        <v>112</v>
      </c>
      <c r="P12" s="7">
        <v>72686392</v>
      </c>
      <c r="Q12" s="7">
        <v>1228</v>
      </c>
      <c r="R12" s="7">
        <v>372572332</v>
      </c>
      <c r="S12" s="7">
        <v>1145</v>
      </c>
      <c r="T12" s="111">
        <v>304577605</v>
      </c>
      <c r="U12" s="110">
        <v>0</v>
      </c>
      <c r="V12" s="7">
        <v>0</v>
      </c>
      <c r="W12" s="7">
        <v>195</v>
      </c>
      <c r="X12" s="7">
        <v>140681119</v>
      </c>
      <c r="Y12" s="259"/>
      <c r="Z12" s="23" t="s">
        <v>63</v>
      </c>
      <c r="AA12" s="7">
        <v>49</v>
      </c>
      <c r="AB12" s="7">
        <v>46084252</v>
      </c>
      <c r="AC12" s="7">
        <v>1020</v>
      </c>
      <c r="AD12" s="7">
        <v>282969922</v>
      </c>
      <c r="AE12" s="7">
        <v>957</v>
      </c>
      <c r="AF12" s="111">
        <v>256367782</v>
      </c>
      <c r="AG12" s="110">
        <v>1</v>
      </c>
      <c r="AH12" s="7">
        <v>2903</v>
      </c>
      <c r="AI12" s="7">
        <v>112</v>
      </c>
      <c r="AJ12" s="7">
        <v>72686392</v>
      </c>
    </row>
    <row r="13" spans="1:36" ht="26.25" customHeight="1" x14ac:dyDescent="0.15">
      <c r="A13" s="217" t="s">
        <v>31</v>
      </c>
      <c r="B13" s="114" t="s">
        <v>96</v>
      </c>
      <c r="C13" s="117">
        <v>4</v>
      </c>
      <c r="D13" s="117">
        <v>1539800</v>
      </c>
      <c r="E13" s="5">
        <v>0</v>
      </c>
      <c r="F13" s="5">
        <v>0</v>
      </c>
      <c r="G13" s="5">
        <v>3</v>
      </c>
      <c r="H13" s="111">
        <v>1003100</v>
      </c>
      <c r="I13" s="118">
        <v>2</v>
      </c>
      <c r="J13" s="5">
        <v>750100</v>
      </c>
      <c r="K13" s="112">
        <v>1</v>
      </c>
      <c r="L13" s="112">
        <v>536700</v>
      </c>
      <c r="M13" s="217" t="s">
        <v>31</v>
      </c>
      <c r="N13" s="114" t="s">
        <v>96</v>
      </c>
      <c r="O13" s="117">
        <v>5</v>
      </c>
      <c r="P13" s="117">
        <v>1515700</v>
      </c>
      <c r="Q13" s="5">
        <v>2</v>
      </c>
      <c r="R13" s="5">
        <v>485900</v>
      </c>
      <c r="S13" s="5">
        <v>3</v>
      </c>
      <c r="T13" s="119">
        <v>461800</v>
      </c>
      <c r="U13" s="118">
        <v>0</v>
      </c>
      <c r="V13" s="5">
        <v>0</v>
      </c>
      <c r="W13" s="112">
        <v>4</v>
      </c>
      <c r="X13" s="112">
        <v>1539800</v>
      </c>
      <c r="Y13" s="217" t="s">
        <v>31</v>
      </c>
      <c r="Z13" s="114" t="s">
        <v>96</v>
      </c>
      <c r="AA13" s="117">
        <v>9</v>
      </c>
      <c r="AB13" s="117">
        <v>7176900</v>
      </c>
      <c r="AC13" s="5">
        <v>0</v>
      </c>
      <c r="AD13" s="5">
        <v>0</v>
      </c>
      <c r="AE13" s="5">
        <v>4</v>
      </c>
      <c r="AF13" s="119">
        <v>5661200</v>
      </c>
      <c r="AG13" s="118">
        <v>0</v>
      </c>
      <c r="AH13" s="5">
        <v>0</v>
      </c>
      <c r="AI13" s="112">
        <v>5</v>
      </c>
      <c r="AJ13" s="112">
        <v>1515700</v>
      </c>
    </row>
    <row r="14" spans="1:36" ht="26.25" customHeight="1" x14ac:dyDescent="0.15">
      <c r="A14" s="217"/>
      <c r="B14" s="23" t="s">
        <v>95</v>
      </c>
      <c r="C14" s="117">
        <v>0</v>
      </c>
      <c r="D14" s="117">
        <v>0</v>
      </c>
      <c r="E14" s="6">
        <v>0</v>
      </c>
      <c r="F14" s="6">
        <v>0</v>
      </c>
      <c r="G14" s="6">
        <v>0</v>
      </c>
      <c r="H14" s="111">
        <v>0</v>
      </c>
      <c r="I14" s="115">
        <v>0</v>
      </c>
      <c r="J14" s="6">
        <v>0</v>
      </c>
      <c r="K14" s="112">
        <v>0</v>
      </c>
      <c r="L14" s="112">
        <v>0</v>
      </c>
      <c r="M14" s="217"/>
      <c r="N14" s="23" t="s">
        <v>95</v>
      </c>
      <c r="O14" s="117">
        <v>0</v>
      </c>
      <c r="P14" s="117">
        <v>0</v>
      </c>
      <c r="Q14" s="6">
        <v>0</v>
      </c>
      <c r="R14" s="6">
        <v>0</v>
      </c>
      <c r="S14" s="6">
        <v>0</v>
      </c>
      <c r="T14" s="116">
        <v>0</v>
      </c>
      <c r="U14" s="115">
        <v>0</v>
      </c>
      <c r="V14" s="6">
        <v>0</v>
      </c>
      <c r="W14" s="112">
        <v>0</v>
      </c>
      <c r="X14" s="112">
        <v>0</v>
      </c>
      <c r="Y14" s="217"/>
      <c r="Z14" s="23" t="s">
        <v>95</v>
      </c>
      <c r="AA14" s="117">
        <v>0</v>
      </c>
      <c r="AB14" s="117">
        <v>0</v>
      </c>
      <c r="AC14" s="6">
        <v>8</v>
      </c>
      <c r="AD14" s="6">
        <v>7671066</v>
      </c>
      <c r="AE14" s="6">
        <v>8</v>
      </c>
      <c r="AF14" s="116">
        <v>7671066</v>
      </c>
      <c r="AG14" s="115">
        <v>0</v>
      </c>
      <c r="AH14" s="6">
        <v>0</v>
      </c>
      <c r="AI14" s="112">
        <v>0</v>
      </c>
      <c r="AJ14" s="112">
        <v>0</v>
      </c>
    </row>
    <row r="15" spans="1:36" ht="26.25" customHeight="1" x14ac:dyDescent="0.15">
      <c r="A15" s="217"/>
      <c r="B15" s="23" t="s">
        <v>94</v>
      </c>
      <c r="C15" s="117">
        <v>61</v>
      </c>
      <c r="D15" s="117">
        <v>51802113</v>
      </c>
      <c r="E15" s="6">
        <v>269</v>
      </c>
      <c r="F15" s="6">
        <v>146820249</v>
      </c>
      <c r="G15" s="6">
        <v>290</v>
      </c>
      <c r="H15" s="111">
        <v>163292604</v>
      </c>
      <c r="I15" s="115">
        <v>0</v>
      </c>
      <c r="J15" s="6">
        <v>0</v>
      </c>
      <c r="K15" s="112">
        <v>40</v>
      </c>
      <c r="L15" s="112">
        <v>35329758</v>
      </c>
      <c r="M15" s="217"/>
      <c r="N15" s="23" t="s">
        <v>94</v>
      </c>
      <c r="O15" s="117">
        <v>26</v>
      </c>
      <c r="P15" s="117">
        <v>19546356</v>
      </c>
      <c r="Q15" s="6">
        <v>419</v>
      </c>
      <c r="R15" s="6">
        <v>208977862</v>
      </c>
      <c r="S15" s="6">
        <v>384</v>
      </c>
      <c r="T15" s="116">
        <v>176722105</v>
      </c>
      <c r="U15" s="118">
        <v>0</v>
      </c>
      <c r="V15" s="6">
        <v>0</v>
      </c>
      <c r="W15" s="112">
        <v>61</v>
      </c>
      <c r="X15" s="112">
        <v>51802113</v>
      </c>
      <c r="Y15" s="217"/>
      <c r="Z15" s="23" t="s">
        <v>94</v>
      </c>
      <c r="AA15" s="117">
        <v>7</v>
      </c>
      <c r="AB15" s="117">
        <v>3849300</v>
      </c>
      <c r="AC15" s="6">
        <v>329</v>
      </c>
      <c r="AD15" s="6">
        <v>123656750</v>
      </c>
      <c r="AE15" s="6">
        <v>310</v>
      </c>
      <c r="AF15" s="116">
        <v>107959694</v>
      </c>
      <c r="AG15" s="118">
        <v>0</v>
      </c>
      <c r="AH15" s="6">
        <v>0</v>
      </c>
      <c r="AI15" s="112">
        <v>26</v>
      </c>
      <c r="AJ15" s="112">
        <v>19546356</v>
      </c>
    </row>
    <row r="16" spans="1:36" ht="26.25" customHeight="1" x14ac:dyDescent="0.15">
      <c r="A16" s="217"/>
      <c r="B16" s="113" t="s">
        <v>93</v>
      </c>
      <c r="C16" s="117">
        <v>0</v>
      </c>
      <c r="D16" s="117">
        <v>0</v>
      </c>
      <c r="E16" s="6">
        <v>0</v>
      </c>
      <c r="F16" s="6">
        <v>0</v>
      </c>
      <c r="G16" s="6">
        <v>0</v>
      </c>
      <c r="H16" s="116">
        <v>0</v>
      </c>
      <c r="I16" s="115">
        <v>0</v>
      </c>
      <c r="J16" s="6">
        <v>0</v>
      </c>
      <c r="K16" s="112">
        <v>0</v>
      </c>
      <c r="L16" s="112">
        <v>0</v>
      </c>
      <c r="M16" s="217"/>
      <c r="N16" s="113" t="s">
        <v>93</v>
      </c>
      <c r="O16" s="117">
        <v>0</v>
      </c>
      <c r="P16" s="117">
        <v>0</v>
      </c>
      <c r="Q16" s="6">
        <v>0</v>
      </c>
      <c r="R16" s="6">
        <v>0</v>
      </c>
      <c r="S16" s="6">
        <v>0</v>
      </c>
      <c r="T16" s="116">
        <v>0</v>
      </c>
      <c r="U16" s="115">
        <v>0</v>
      </c>
      <c r="V16" s="6">
        <v>0</v>
      </c>
      <c r="W16" s="112">
        <v>0</v>
      </c>
      <c r="X16" s="112">
        <v>0</v>
      </c>
      <c r="Y16" s="217"/>
      <c r="Z16" s="113" t="s">
        <v>93</v>
      </c>
      <c r="AA16" s="117">
        <v>0</v>
      </c>
      <c r="AB16" s="117">
        <v>0</v>
      </c>
      <c r="AC16" s="6">
        <v>0</v>
      </c>
      <c r="AD16" s="6">
        <v>0</v>
      </c>
      <c r="AE16" s="6">
        <v>0</v>
      </c>
      <c r="AF16" s="116">
        <v>0</v>
      </c>
      <c r="AG16" s="115">
        <v>0</v>
      </c>
      <c r="AH16" s="6">
        <v>0</v>
      </c>
      <c r="AI16" s="112">
        <v>0</v>
      </c>
      <c r="AJ16" s="112">
        <v>0</v>
      </c>
    </row>
    <row r="17" spans="1:36" ht="26.25" customHeight="1" x14ac:dyDescent="0.15">
      <c r="A17" s="217"/>
      <c r="B17" s="23" t="s">
        <v>63</v>
      </c>
      <c r="C17" s="7">
        <v>65</v>
      </c>
      <c r="D17" s="7">
        <v>53341913</v>
      </c>
      <c r="E17" s="7">
        <v>269</v>
      </c>
      <c r="F17" s="7">
        <v>146820249</v>
      </c>
      <c r="G17" s="7">
        <v>293</v>
      </c>
      <c r="H17" s="111">
        <v>164295704</v>
      </c>
      <c r="I17" s="110">
        <v>2</v>
      </c>
      <c r="J17" s="7">
        <v>750100</v>
      </c>
      <c r="K17" s="7">
        <v>41</v>
      </c>
      <c r="L17" s="7">
        <v>35866458</v>
      </c>
      <c r="M17" s="217"/>
      <c r="N17" s="23" t="s">
        <v>63</v>
      </c>
      <c r="O17" s="7">
        <v>31</v>
      </c>
      <c r="P17" s="7">
        <v>21062056</v>
      </c>
      <c r="Q17" s="7">
        <v>421</v>
      </c>
      <c r="R17" s="7">
        <v>209463762</v>
      </c>
      <c r="S17" s="7">
        <v>387</v>
      </c>
      <c r="T17" s="111">
        <v>177183905</v>
      </c>
      <c r="U17" s="110">
        <v>0</v>
      </c>
      <c r="V17" s="7">
        <v>0</v>
      </c>
      <c r="W17" s="7">
        <v>65</v>
      </c>
      <c r="X17" s="7">
        <v>53341913</v>
      </c>
      <c r="Y17" s="217"/>
      <c r="Z17" s="23" t="s">
        <v>63</v>
      </c>
      <c r="AA17" s="7">
        <v>16</v>
      </c>
      <c r="AB17" s="7">
        <v>11026200</v>
      </c>
      <c r="AC17" s="7">
        <v>337</v>
      </c>
      <c r="AD17" s="7">
        <v>131327816</v>
      </c>
      <c r="AE17" s="7">
        <v>322</v>
      </c>
      <c r="AF17" s="111">
        <v>121291960</v>
      </c>
      <c r="AG17" s="110">
        <v>0</v>
      </c>
      <c r="AH17" s="7">
        <v>0</v>
      </c>
      <c r="AI17" s="7">
        <v>31</v>
      </c>
      <c r="AJ17" s="7">
        <v>21062056</v>
      </c>
    </row>
    <row r="18" spans="1:36" ht="26.25" customHeight="1" x14ac:dyDescent="0.15">
      <c r="A18" s="257" t="s">
        <v>8</v>
      </c>
      <c r="B18" s="114" t="s">
        <v>96</v>
      </c>
      <c r="C18" s="7">
        <v>17</v>
      </c>
      <c r="D18" s="7">
        <v>8165933</v>
      </c>
      <c r="E18" s="7">
        <v>0</v>
      </c>
      <c r="F18" s="7">
        <v>0</v>
      </c>
      <c r="G18" s="7">
        <v>10</v>
      </c>
      <c r="H18" s="111">
        <v>4522033</v>
      </c>
      <c r="I18" s="110">
        <v>8</v>
      </c>
      <c r="J18" s="7">
        <v>2654133</v>
      </c>
      <c r="K18" s="112">
        <v>7</v>
      </c>
      <c r="L18" s="112">
        <v>3643900</v>
      </c>
      <c r="M18" s="257" t="s">
        <v>8</v>
      </c>
      <c r="N18" s="114" t="s">
        <v>96</v>
      </c>
      <c r="O18" s="7">
        <v>25</v>
      </c>
      <c r="P18" s="7">
        <v>16593400</v>
      </c>
      <c r="Q18" s="7">
        <v>14</v>
      </c>
      <c r="R18" s="7">
        <v>29762333</v>
      </c>
      <c r="S18" s="7">
        <v>22</v>
      </c>
      <c r="T18" s="111">
        <v>38189800</v>
      </c>
      <c r="U18" s="110">
        <v>0</v>
      </c>
      <c r="V18" s="7">
        <v>0</v>
      </c>
      <c r="W18" s="112">
        <v>17</v>
      </c>
      <c r="X18" s="112">
        <v>8165933</v>
      </c>
      <c r="Y18" s="257" t="s">
        <v>8</v>
      </c>
      <c r="Z18" s="114" t="s">
        <v>96</v>
      </c>
      <c r="AA18" s="7">
        <v>42</v>
      </c>
      <c r="AB18" s="7">
        <v>35191656</v>
      </c>
      <c r="AC18" s="7">
        <v>0</v>
      </c>
      <c r="AD18" s="7">
        <v>0</v>
      </c>
      <c r="AE18" s="7">
        <v>17</v>
      </c>
      <c r="AF18" s="111">
        <v>18598256</v>
      </c>
      <c r="AG18" s="110">
        <v>0</v>
      </c>
      <c r="AH18" s="7">
        <v>0</v>
      </c>
      <c r="AI18" s="112">
        <v>25</v>
      </c>
      <c r="AJ18" s="112">
        <v>16593400</v>
      </c>
    </row>
    <row r="19" spans="1:36" ht="26.25" customHeight="1" x14ac:dyDescent="0.15">
      <c r="A19" s="258"/>
      <c r="B19" s="23" t="s">
        <v>95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111">
        <v>0</v>
      </c>
      <c r="I19" s="110">
        <v>0</v>
      </c>
      <c r="J19" s="7">
        <v>0</v>
      </c>
      <c r="K19" s="112">
        <v>0</v>
      </c>
      <c r="L19" s="112">
        <v>0</v>
      </c>
      <c r="M19" s="258"/>
      <c r="N19" s="23" t="s">
        <v>95</v>
      </c>
      <c r="O19" s="7">
        <v>0</v>
      </c>
      <c r="P19" s="7">
        <v>0</v>
      </c>
      <c r="Q19" s="7">
        <v>1</v>
      </c>
      <c r="R19" s="7">
        <v>845625</v>
      </c>
      <c r="S19" s="7">
        <v>1</v>
      </c>
      <c r="T19" s="111">
        <v>845625</v>
      </c>
      <c r="U19" s="110">
        <v>0</v>
      </c>
      <c r="V19" s="7">
        <v>0</v>
      </c>
      <c r="W19" s="112">
        <v>0</v>
      </c>
      <c r="X19" s="112">
        <v>0</v>
      </c>
      <c r="Y19" s="258"/>
      <c r="Z19" s="23" t="s">
        <v>95</v>
      </c>
      <c r="AA19" s="7">
        <v>0</v>
      </c>
      <c r="AB19" s="7">
        <v>0</v>
      </c>
      <c r="AC19" s="7">
        <v>23</v>
      </c>
      <c r="AD19" s="7">
        <v>27422358</v>
      </c>
      <c r="AE19" s="7">
        <v>23</v>
      </c>
      <c r="AF19" s="111">
        <v>27422358</v>
      </c>
      <c r="AG19" s="110">
        <v>1</v>
      </c>
      <c r="AH19" s="7">
        <v>2903</v>
      </c>
      <c r="AI19" s="112">
        <v>0</v>
      </c>
      <c r="AJ19" s="112">
        <v>0</v>
      </c>
    </row>
    <row r="20" spans="1:36" ht="26.25" customHeight="1" x14ac:dyDescent="0.15">
      <c r="A20" s="258"/>
      <c r="B20" s="23" t="s">
        <v>94</v>
      </c>
      <c r="C20" s="7">
        <v>243</v>
      </c>
      <c r="D20" s="7">
        <v>185857099</v>
      </c>
      <c r="E20" s="7">
        <v>1026</v>
      </c>
      <c r="F20" s="7">
        <v>341153179</v>
      </c>
      <c r="G20" s="7">
        <v>1122</v>
      </c>
      <c r="H20" s="111">
        <v>397363663</v>
      </c>
      <c r="I20" s="110">
        <v>0</v>
      </c>
      <c r="J20" s="7">
        <v>0</v>
      </c>
      <c r="K20" s="112">
        <v>147</v>
      </c>
      <c r="L20" s="112">
        <v>129646615</v>
      </c>
      <c r="M20" s="258"/>
      <c r="N20" s="23" t="s">
        <v>94</v>
      </c>
      <c r="O20" s="7">
        <v>118</v>
      </c>
      <c r="P20" s="7">
        <v>77155048</v>
      </c>
      <c r="Q20" s="7">
        <v>1634</v>
      </c>
      <c r="R20" s="7">
        <v>551428136</v>
      </c>
      <c r="S20" s="7">
        <v>1509</v>
      </c>
      <c r="T20" s="111">
        <v>442726085</v>
      </c>
      <c r="U20" s="110">
        <v>0</v>
      </c>
      <c r="V20" s="7">
        <v>0</v>
      </c>
      <c r="W20" s="112">
        <v>243</v>
      </c>
      <c r="X20" s="112">
        <v>185857099</v>
      </c>
      <c r="Y20" s="258"/>
      <c r="Z20" s="23" t="s">
        <v>94</v>
      </c>
      <c r="AA20" s="7">
        <v>23</v>
      </c>
      <c r="AB20" s="7">
        <v>21918796</v>
      </c>
      <c r="AC20" s="7">
        <v>1334</v>
      </c>
      <c r="AD20" s="7">
        <v>386875380</v>
      </c>
      <c r="AE20" s="7">
        <v>1239</v>
      </c>
      <c r="AF20" s="111">
        <v>331639128</v>
      </c>
      <c r="AG20" s="110">
        <v>0</v>
      </c>
      <c r="AH20" s="7">
        <v>0</v>
      </c>
      <c r="AI20" s="112">
        <v>118</v>
      </c>
      <c r="AJ20" s="112">
        <v>77155048</v>
      </c>
    </row>
    <row r="21" spans="1:36" ht="26.25" customHeight="1" x14ac:dyDescent="0.15">
      <c r="A21" s="258"/>
      <c r="B21" s="113" t="s">
        <v>93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111">
        <v>0</v>
      </c>
      <c r="I21" s="110">
        <v>0</v>
      </c>
      <c r="J21" s="7">
        <v>0</v>
      </c>
      <c r="K21" s="112">
        <v>0</v>
      </c>
      <c r="L21" s="112">
        <v>0</v>
      </c>
      <c r="M21" s="258"/>
      <c r="N21" s="113" t="s">
        <v>93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111">
        <v>0</v>
      </c>
      <c r="U21" s="110">
        <v>0</v>
      </c>
      <c r="V21" s="7">
        <v>0</v>
      </c>
      <c r="W21" s="112">
        <v>0</v>
      </c>
      <c r="X21" s="112">
        <v>0</v>
      </c>
      <c r="Y21" s="258"/>
      <c r="Z21" s="113" t="s">
        <v>93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111">
        <v>0</v>
      </c>
      <c r="AG21" s="110">
        <v>0</v>
      </c>
      <c r="AH21" s="7">
        <v>0</v>
      </c>
      <c r="AI21" s="112">
        <v>0</v>
      </c>
      <c r="AJ21" s="112">
        <v>0</v>
      </c>
    </row>
    <row r="22" spans="1:36" ht="26.25" customHeight="1" x14ac:dyDescent="0.15">
      <c r="A22" s="259"/>
      <c r="B22" s="23" t="s">
        <v>63</v>
      </c>
      <c r="C22" s="7">
        <v>260</v>
      </c>
      <c r="D22" s="7">
        <v>194023032</v>
      </c>
      <c r="E22" s="7">
        <v>1026</v>
      </c>
      <c r="F22" s="7">
        <v>341153179</v>
      </c>
      <c r="G22" s="7">
        <v>1132</v>
      </c>
      <c r="H22" s="111">
        <v>401885696</v>
      </c>
      <c r="I22" s="110">
        <v>8</v>
      </c>
      <c r="J22" s="7">
        <v>2654133</v>
      </c>
      <c r="K22" s="7">
        <v>154</v>
      </c>
      <c r="L22" s="7">
        <v>133290515</v>
      </c>
      <c r="M22" s="259"/>
      <c r="N22" s="23" t="s">
        <v>63</v>
      </c>
      <c r="O22" s="7">
        <v>143</v>
      </c>
      <c r="P22" s="7">
        <v>93748448</v>
      </c>
      <c r="Q22" s="7">
        <v>1649</v>
      </c>
      <c r="R22" s="7">
        <v>582036094</v>
      </c>
      <c r="S22" s="7">
        <v>1532</v>
      </c>
      <c r="T22" s="111">
        <v>481761510</v>
      </c>
      <c r="U22" s="110">
        <v>0</v>
      </c>
      <c r="V22" s="7">
        <v>0</v>
      </c>
      <c r="W22" s="7">
        <v>260</v>
      </c>
      <c r="X22" s="7">
        <v>194023032</v>
      </c>
      <c r="Y22" s="259"/>
      <c r="Z22" s="23" t="s">
        <v>63</v>
      </c>
      <c r="AA22" s="7">
        <v>65</v>
      </c>
      <c r="AB22" s="7">
        <v>57110452</v>
      </c>
      <c r="AC22" s="7">
        <v>1357</v>
      </c>
      <c r="AD22" s="7">
        <v>414297738</v>
      </c>
      <c r="AE22" s="7">
        <v>1279</v>
      </c>
      <c r="AF22" s="111">
        <v>377659742</v>
      </c>
      <c r="AG22" s="110">
        <v>1</v>
      </c>
      <c r="AH22" s="7">
        <v>2903</v>
      </c>
      <c r="AI22" s="7">
        <v>143</v>
      </c>
      <c r="AJ22" s="7">
        <v>93748448</v>
      </c>
    </row>
    <row r="23" spans="1:36" ht="18.75" customHeight="1" x14ac:dyDescent="0.15">
      <c r="A23" s="256" t="s">
        <v>92</v>
      </c>
      <c r="B23" s="256"/>
      <c r="C23" s="256"/>
      <c r="D23" s="256"/>
      <c r="E23" s="256"/>
      <c r="F23" s="256"/>
      <c r="G23" s="256"/>
      <c r="H23" s="256"/>
      <c r="I23" s="256"/>
      <c r="J23" s="256"/>
      <c r="K23" s="256"/>
      <c r="L23" s="256"/>
      <c r="M23" s="256" t="s">
        <v>92</v>
      </c>
      <c r="N23" s="256"/>
      <c r="O23" s="256"/>
      <c r="P23" s="256"/>
      <c r="Q23" s="256"/>
      <c r="R23" s="256"/>
      <c r="S23" s="256"/>
      <c r="T23" s="256"/>
      <c r="U23" s="256"/>
      <c r="V23" s="256"/>
      <c r="W23" s="256"/>
      <c r="X23" s="256"/>
      <c r="Y23" s="256" t="s">
        <v>92</v>
      </c>
      <c r="Z23" s="256"/>
      <c r="AA23" s="256"/>
      <c r="AB23" s="256"/>
      <c r="AC23" s="256"/>
      <c r="AD23" s="256"/>
      <c r="AE23" s="256"/>
      <c r="AF23" s="256"/>
      <c r="AG23" s="256"/>
      <c r="AH23" s="256"/>
      <c r="AI23" s="256"/>
      <c r="AJ23" s="256"/>
    </row>
    <row r="24" spans="1:36" ht="18.75" customHeight="1" x14ac:dyDescent="0.15">
      <c r="A24" s="273"/>
      <c r="B24" s="273"/>
      <c r="C24" s="273"/>
      <c r="D24" s="273"/>
      <c r="E24" s="273"/>
      <c r="F24" s="273"/>
      <c r="G24" s="273"/>
      <c r="H24" s="273"/>
      <c r="I24" s="273"/>
      <c r="J24" s="273"/>
      <c r="K24" s="273"/>
      <c r="L24" s="273"/>
    </row>
    <row r="26" spans="1:36" ht="18" customHeight="1" x14ac:dyDescent="0.15">
      <c r="A26" s="149" t="s">
        <v>123</v>
      </c>
      <c r="B26" s="149"/>
      <c r="C26" s="148" t="s">
        <v>18</v>
      </c>
      <c r="D26" s="148" t="s">
        <v>121</v>
      </c>
      <c r="E26" s="148" t="s">
        <v>18</v>
      </c>
      <c r="F26" s="148" t="s">
        <v>121</v>
      </c>
      <c r="G26" s="148" t="s">
        <v>18</v>
      </c>
      <c r="H26" s="148" t="s">
        <v>121</v>
      </c>
    </row>
    <row r="27" spans="1:36" ht="18" customHeight="1" x14ac:dyDescent="0.15">
      <c r="B27" s="145" t="s">
        <v>120</v>
      </c>
      <c r="C27" s="146">
        <f t="shared" ref="C27:L27" si="0">SUM(C28:C30)</f>
        <v>91</v>
      </c>
      <c r="D27" s="146">
        <f t="shared" si="0"/>
        <v>73675892</v>
      </c>
      <c r="E27" s="146">
        <f t="shared" si="0"/>
        <v>412</v>
      </c>
      <c r="F27" s="146">
        <f t="shared" si="0"/>
        <v>122963886</v>
      </c>
      <c r="G27" s="146">
        <f t="shared" si="0"/>
        <v>452</v>
      </c>
      <c r="H27" s="146">
        <f t="shared" si="0"/>
        <v>139921185</v>
      </c>
      <c r="I27" s="146">
        <f t="shared" si="0"/>
        <v>0</v>
      </c>
      <c r="J27" s="146">
        <f t="shared" si="0"/>
        <v>0</v>
      </c>
      <c r="K27" s="146">
        <f t="shared" si="0"/>
        <v>51</v>
      </c>
      <c r="L27" s="146">
        <f t="shared" si="0"/>
        <v>56718593</v>
      </c>
    </row>
    <row r="28" spans="1:36" ht="18" customHeight="1" x14ac:dyDescent="0.15">
      <c r="B28" s="145" t="s">
        <v>115</v>
      </c>
      <c r="C28" s="144">
        <v>3</v>
      </c>
      <c r="D28" s="144">
        <v>801700</v>
      </c>
      <c r="E28" s="144">
        <v>0</v>
      </c>
      <c r="F28" s="144">
        <v>0</v>
      </c>
      <c r="G28" s="144">
        <v>2</v>
      </c>
      <c r="H28" s="144">
        <v>344500</v>
      </c>
      <c r="I28" s="144"/>
      <c r="J28" s="144"/>
      <c r="K28" s="144">
        <f t="shared" ref="K28:L30" si="1">(C28+E28)-G28</f>
        <v>1</v>
      </c>
      <c r="L28" s="144">
        <f t="shared" si="1"/>
        <v>457200</v>
      </c>
    </row>
    <row r="29" spans="1:36" ht="18" customHeight="1" x14ac:dyDescent="0.15">
      <c r="B29" s="145" t="s">
        <v>114</v>
      </c>
      <c r="C29" s="152">
        <f>87+1</f>
        <v>88</v>
      </c>
      <c r="D29" s="151">
        <v>72874192</v>
      </c>
      <c r="E29" s="144">
        <v>412</v>
      </c>
      <c r="F29" s="144">
        <v>122963886</v>
      </c>
      <c r="G29" s="152">
        <f>449+1</f>
        <v>450</v>
      </c>
      <c r="H29" s="151">
        <v>139576685</v>
      </c>
      <c r="I29" s="144"/>
      <c r="J29" s="144"/>
      <c r="K29" s="144">
        <f t="shared" si="1"/>
        <v>50</v>
      </c>
      <c r="L29" s="144">
        <f t="shared" si="1"/>
        <v>56261393</v>
      </c>
    </row>
    <row r="30" spans="1:36" ht="18" customHeight="1" x14ac:dyDescent="0.15">
      <c r="B30" s="145" t="s">
        <v>113</v>
      </c>
      <c r="C30" s="144">
        <v>0</v>
      </c>
      <c r="D30" s="144">
        <v>0</v>
      </c>
      <c r="E30" s="144">
        <v>0</v>
      </c>
      <c r="F30" s="144">
        <v>0</v>
      </c>
      <c r="G30" s="144">
        <v>0</v>
      </c>
      <c r="H30" s="144">
        <v>0</v>
      </c>
      <c r="I30" s="144"/>
      <c r="J30" s="144"/>
      <c r="K30" s="144">
        <f t="shared" si="1"/>
        <v>0</v>
      </c>
      <c r="L30" s="144">
        <f t="shared" si="1"/>
        <v>0</v>
      </c>
    </row>
    <row r="31" spans="1:36" ht="18" customHeight="1" x14ac:dyDescent="0.15">
      <c r="B31" s="145" t="s">
        <v>119</v>
      </c>
      <c r="C31" s="146">
        <f t="shared" ref="C31:L31" si="2">SUM(C32:C34)</f>
        <v>1</v>
      </c>
      <c r="D31" s="146">
        <f t="shared" si="2"/>
        <v>92300</v>
      </c>
      <c r="E31" s="146">
        <f t="shared" si="2"/>
        <v>5</v>
      </c>
      <c r="F31" s="146">
        <f t="shared" si="2"/>
        <v>741700</v>
      </c>
      <c r="G31" s="146">
        <f t="shared" si="2"/>
        <v>6</v>
      </c>
      <c r="H31" s="146">
        <f t="shared" si="2"/>
        <v>834000</v>
      </c>
      <c r="I31" s="146">
        <f t="shared" si="2"/>
        <v>0</v>
      </c>
      <c r="J31" s="146">
        <f t="shared" si="2"/>
        <v>0</v>
      </c>
      <c r="K31" s="146">
        <f t="shared" si="2"/>
        <v>0</v>
      </c>
      <c r="L31" s="146">
        <f t="shared" si="2"/>
        <v>0</v>
      </c>
    </row>
    <row r="32" spans="1:36" ht="18" customHeight="1" x14ac:dyDescent="0.15">
      <c r="B32" s="145" t="s">
        <v>115</v>
      </c>
      <c r="C32" s="144">
        <v>0</v>
      </c>
      <c r="D32" s="144">
        <v>0</v>
      </c>
      <c r="E32" s="144">
        <v>0</v>
      </c>
      <c r="F32" s="144">
        <v>0</v>
      </c>
      <c r="G32" s="144">
        <v>0</v>
      </c>
      <c r="H32" s="144">
        <v>0</v>
      </c>
      <c r="I32" s="144"/>
      <c r="J32" s="144"/>
      <c r="K32" s="144">
        <f t="shared" ref="K32:L34" si="3">(C32+E32)-G32</f>
        <v>0</v>
      </c>
      <c r="L32" s="144">
        <f t="shared" si="3"/>
        <v>0</v>
      </c>
    </row>
    <row r="33" spans="2:12" ht="18" customHeight="1" x14ac:dyDescent="0.15">
      <c r="B33" s="145" t="s">
        <v>114</v>
      </c>
      <c r="C33" s="144">
        <v>1</v>
      </c>
      <c r="D33" s="144">
        <v>92300</v>
      </c>
      <c r="E33" s="144">
        <v>5</v>
      </c>
      <c r="F33" s="144">
        <v>741700</v>
      </c>
      <c r="G33" s="144">
        <v>6</v>
      </c>
      <c r="H33" s="144">
        <v>834000</v>
      </c>
      <c r="I33" s="144"/>
      <c r="J33" s="144"/>
      <c r="K33" s="144">
        <f t="shared" si="3"/>
        <v>0</v>
      </c>
      <c r="L33" s="144">
        <f t="shared" si="3"/>
        <v>0</v>
      </c>
    </row>
    <row r="34" spans="2:12" ht="18" customHeight="1" x14ac:dyDescent="0.15">
      <c r="B34" s="145" t="s">
        <v>113</v>
      </c>
      <c r="C34" s="144">
        <v>0</v>
      </c>
      <c r="D34" s="144">
        <v>0</v>
      </c>
      <c r="E34" s="144">
        <v>0</v>
      </c>
      <c r="F34" s="144">
        <v>0</v>
      </c>
      <c r="G34" s="144">
        <v>0</v>
      </c>
      <c r="H34" s="144">
        <v>0</v>
      </c>
      <c r="I34" s="144"/>
      <c r="J34" s="144"/>
      <c r="K34" s="144">
        <f t="shared" si="3"/>
        <v>0</v>
      </c>
      <c r="L34" s="144">
        <f t="shared" si="3"/>
        <v>0</v>
      </c>
    </row>
    <row r="35" spans="2:12" ht="18" customHeight="1" x14ac:dyDescent="0.15">
      <c r="B35" s="145" t="s">
        <v>118</v>
      </c>
      <c r="C35" s="146">
        <f t="shared" ref="C35:L35" si="4">SUM(C36:C38)</f>
        <v>1</v>
      </c>
      <c r="D35" s="146">
        <f t="shared" si="4"/>
        <v>340000</v>
      </c>
      <c r="E35" s="146">
        <f t="shared" si="4"/>
        <v>4</v>
      </c>
      <c r="F35" s="146">
        <f t="shared" si="4"/>
        <v>440100</v>
      </c>
      <c r="G35" s="146">
        <f t="shared" si="4"/>
        <v>5</v>
      </c>
      <c r="H35" s="146">
        <f t="shared" si="4"/>
        <v>780100</v>
      </c>
      <c r="I35" s="146">
        <f t="shared" si="4"/>
        <v>0</v>
      </c>
      <c r="J35" s="146">
        <f t="shared" si="4"/>
        <v>0</v>
      </c>
      <c r="K35" s="146">
        <f t="shared" si="4"/>
        <v>0</v>
      </c>
      <c r="L35" s="146">
        <f t="shared" si="4"/>
        <v>0</v>
      </c>
    </row>
    <row r="36" spans="2:12" ht="18" customHeight="1" x14ac:dyDescent="0.15">
      <c r="B36" s="145" t="s">
        <v>115</v>
      </c>
      <c r="C36" s="144">
        <v>0</v>
      </c>
      <c r="D36" s="144">
        <v>0</v>
      </c>
      <c r="E36" s="144">
        <v>0</v>
      </c>
      <c r="F36" s="144">
        <v>0</v>
      </c>
      <c r="G36" s="144">
        <v>0</v>
      </c>
      <c r="H36" s="144">
        <v>0</v>
      </c>
      <c r="I36" s="144"/>
      <c r="J36" s="144"/>
      <c r="K36" s="144">
        <f t="shared" ref="K36:L38" si="5">(C36+E36)-G36</f>
        <v>0</v>
      </c>
      <c r="L36" s="144">
        <f t="shared" si="5"/>
        <v>0</v>
      </c>
    </row>
    <row r="37" spans="2:12" ht="18" customHeight="1" x14ac:dyDescent="0.15">
      <c r="B37" s="145" t="s">
        <v>114</v>
      </c>
      <c r="C37" s="144">
        <v>1</v>
      </c>
      <c r="D37" s="144">
        <v>340000</v>
      </c>
      <c r="E37" s="144">
        <v>4</v>
      </c>
      <c r="F37" s="144">
        <v>440100</v>
      </c>
      <c r="G37" s="144">
        <v>5</v>
      </c>
      <c r="H37" s="144">
        <v>780100</v>
      </c>
      <c r="I37" s="144"/>
      <c r="J37" s="144"/>
      <c r="K37" s="144">
        <f t="shared" si="5"/>
        <v>0</v>
      </c>
      <c r="L37" s="144">
        <f t="shared" si="5"/>
        <v>0</v>
      </c>
    </row>
    <row r="38" spans="2:12" ht="18" customHeight="1" x14ac:dyDescent="0.15">
      <c r="B38" s="145" t="s">
        <v>113</v>
      </c>
      <c r="C38" s="144">
        <v>0</v>
      </c>
      <c r="D38" s="144">
        <v>0</v>
      </c>
      <c r="E38" s="144">
        <v>0</v>
      </c>
      <c r="F38" s="144">
        <v>0</v>
      </c>
      <c r="G38" s="144">
        <v>0</v>
      </c>
      <c r="H38" s="144">
        <v>0</v>
      </c>
      <c r="I38" s="144"/>
      <c r="J38" s="144"/>
      <c r="K38" s="144">
        <f t="shared" si="5"/>
        <v>0</v>
      </c>
      <c r="L38" s="144">
        <f t="shared" si="5"/>
        <v>0</v>
      </c>
    </row>
    <row r="39" spans="2:12" ht="18" customHeight="1" x14ac:dyDescent="0.15">
      <c r="B39" s="145" t="s">
        <v>4</v>
      </c>
      <c r="C39" s="146">
        <f t="shared" ref="C39:L39" si="6">SUM(C40:C42)</f>
        <v>54</v>
      </c>
      <c r="D39" s="146">
        <f t="shared" si="6"/>
        <v>61319194</v>
      </c>
      <c r="E39" s="146">
        <f t="shared" si="6"/>
        <v>181</v>
      </c>
      <c r="F39" s="146">
        <f t="shared" si="6"/>
        <v>65759958</v>
      </c>
      <c r="G39" s="146">
        <f t="shared" si="6"/>
        <v>203</v>
      </c>
      <c r="H39" s="146">
        <f t="shared" si="6"/>
        <v>89652288</v>
      </c>
      <c r="I39" s="146">
        <f t="shared" si="6"/>
        <v>0</v>
      </c>
      <c r="J39" s="146">
        <f t="shared" si="6"/>
        <v>0</v>
      </c>
      <c r="K39" s="146">
        <f t="shared" si="6"/>
        <v>32</v>
      </c>
      <c r="L39" s="146">
        <f t="shared" si="6"/>
        <v>37426864</v>
      </c>
    </row>
    <row r="40" spans="2:12" ht="18" customHeight="1" x14ac:dyDescent="0.15">
      <c r="B40" s="145" t="s">
        <v>115</v>
      </c>
      <c r="C40" s="144">
        <v>3</v>
      </c>
      <c r="D40" s="144">
        <v>2555900</v>
      </c>
      <c r="E40" s="144">
        <v>0</v>
      </c>
      <c r="F40" s="144">
        <v>0</v>
      </c>
      <c r="G40" s="144">
        <v>2</v>
      </c>
      <c r="H40" s="144">
        <v>2322100</v>
      </c>
      <c r="I40" s="144"/>
      <c r="J40" s="144"/>
      <c r="K40" s="144">
        <f t="shared" ref="K40:L42" si="7">(C40+E40)-G40</f>
        <v>1</v>
      </c>
      <c r="L40" s="144">
        <f t="shared" si="7"/>
        <v>233800</v>
      </c>
    </row>
    <row r="41" spans="2:12" ht="18" customHeight="1" x14ac:dyDescent="0.15">
      <c r="B41" s="145" t="s">
        <v>114</v>
      </c>
      <c r="C41" s="144">
        <v>51</v>
      </c>
      <c r="D41" s="151">
        <v>58763294</v>
      </c>
      <c r="E41" s="144">
        <v>181</v>
      </c>
      <c r="F41" s="144">
        <v>65759958</v>
      </c>
      <c r="G41" s="151">
        <v>201</v>
      </c>
      <c r="H41" s="151">
        <v>87330188</v>
      </c>
      <c r="I41" s="144"/>
      <c r="J41" s="144"/>
      <c r="K41" s="144">
        <f t="shared" si="7"/>
        <v>31</v>
      </c>
      <c r="L41" s="144">
        <f t="shared" si="7"/>
        <v>37193064</v>
      </c>
    </row>
    <row r="42" spans="2:12" ht="18" customHeight="1" x14ac:dyDescent="0.15">
      <c r="B42" s="145" t="s">
        <v>113</v>
      </c>
      <c r="C42" s="144">
        <v>0</v>
      </c>
      <c r="D42" s="144">
        <v>0</v>
      </c>
      <c r="E42" s="144">
        <v>0</v>
      </c>
      <c r="F42" s="144">
        <v>0</v>
      </c>
      <c r="G42" s="144">
        <v>0</v>
      </c>
      <c r="H42" s="144">
        <v>0</v>
      </c>
      <c r="I42" s="144"/>
      <c r="J42" s="144"/>
      <c r="K42" s="144">
        <f t="shared" si="7"/>
        <v>0</v>
      </c>
      <c r="L42" s="144">
        <f t="shared" si="7"/>
        <v>0</v>
      </c>
    </row>
    <row r="43" spans="2:12" ht="18" customHeight="1" x14ac:dyDescent="0.15">
      <c r="B43" s="145" t="s">
        <v>5</v>
      </c>
      <c r="C43" s="146">
        <f t="shared" ref="C43:L43" si="8">SUM(C44:C46)</f>
        <v>37</v>
      </c>
      <c r="D43" s="146">
        <f t="shared" si="8"/>
        <v>1243600</v>
      </c>
      <c r="E43" s="146">
        <f t="shared" si="8"/>
        <v>149</v>
      </c>
      <c r="F43" s="146">
        <f t="shared" si="8"/>
        <v>3782186</v>
      </c>
      <c r="G43" s="146">
        <f t="shared" si="8"/>
        <v>161</v>
      </c>
      <c r="H43" s="146">
        <f t="shared" si="8"/>
        <v>4177786</v>
      </c>
      <c r="I43" s="146">
        <f t="shared" si="8"/>
        <v>0</v>
      </c>
      <c r="J43" s="146">
        <f t="shared" si="8"/>
        <v>0</v>
      </c>
      <c r="K43" s="146">
        <f t="shared" si="8"/>
        <v>25</v>
      </c>
      <c r="L43" s="146">
        <f t="shared" si="8"/>
        <v>848000</v>
      </c>
    </row>
    <row r="44" spans="2:12" ht="18" customHeight="1" x14ac:dyDescent="0.15">
      <c r="B44" s="145" t="s">
        <v>115</v>
      </c>
      <c r="C44" s="144">
        <v>1</v>
      </c>
      <c r="D44" s="144">
        <v>75200</v>
      </c>
      <c r="E44" s="144">
        <v>0</v>
      </c>
      <c r="F44" s="144">
        <v>0</v>
      </c>
      <c r="G44" s="144">
        <v>0</v>
      </c>
      <c r="H44" s="144">
        <v>0</v>
      </c>
      <c r="I44" s="144"/>
      <c r="J44" s="144"/>
      <c r="K44" s="144">
        <f t="shared" ref="K44:L46" si="9">(C44+E44)-G44</f>
        <v>1</v>
      </c>
      <c r="L44" s="144">
        <f t="shared" si="9"/>
        <v>75200</v>
      </c>
    </row>
    <row r="45" spans="2:12" ht="18" customHeight="1" x14ac:dyDescent="0.15">
      <c r="B45" s="145" t="s">
        <v>114</v>
      </c>
      <c r="C45" s="151">
        <v>36</v>
      </c>
      <c r="D45" s="151">
        <v>1168400</v>
      </c>
      <c r="E45" s="144">
        <v>149</v>
      </c>
      <c r="F45" s="144">
        <v>3782186</v>
      </c>
      <c r="G45" s="151">
        <v>161</v>
      </c>
      <c r="H45" s="151">
        <v>4177786</v>
      </c>
      <c r="I45" s="144"/>
      <c r="J45" s="144"/>
      <c r="K45" s="144">
        <f t="shared" si="9"/>
        <v>24</v>
      </c>
      <c r="L45" s="144">
        <f t="shared" si="9"/>
        <v>772800</v>
      </c>
    </row>
    <row r="46" spans="2:12" ht="18" customHeight="1" x14ac:dyDescent="0.15">
      <c r="B46" s="145" t="s">
        <v>113</v>
      </c>
      <c r="C46" s="144">
        <v>0</v>
      </c>
      <c r="D46" s="144">
        <v>0</v>
      </c>
      <c r="E46" s="144">
        <v>0</v>
      </c>
      <c r="F46" s="144">
        <v>0</v>
      </c>
      <c r="G46" s="144">
        <v>0</v>
      </c>
      <c r="H46" s="144">
        <v>0</v>
      </c>
      <c r="I46" s="144"/>
      <c r="J46" s="144"/>
      <c r="K46" s="144">
        <f t="shared" si="9"/>
        <v>0</v>
      </c>
      <c r="L46" s="144">
        <f t="shared" si="9"/>
        <v>0</v>
      </c>
    </row>
    <row r="47" spans="2:12" ht="18" customHeight="1" x14ac:dyDescent="0.15">
      <c r="B47" s="147" t="s">
        <v>117</v>
      </c>
      <c r="C47" s="146">
        <f t="shared" ref="C47:L47" si="10">SUM(C48:C50)</f>
        <v>64</v>
      </c>
      <c r="D47" s="146">
        <f t="shared" si="10"/>
        <v>53109013</v>
      </c>
      <c r="E47" s="146">
        <f t="shared" si="10"/>
        <v>269</v>
      </c>
      <c r="F47" s="146">
        <f t="shared" si="10"/>
        <v>146820249</v>
      </c>
      <c r="G47" s="146">
        <f t="shared" si="10"/>
        <v>292</v>
      </c>
      <c r="H47" s="146">
        <f t="shared" si="10"/>
        <v>164062804</v>
      </c>
      <c r="I47" s="146">
        <f t="shared" si="10"/>
        <v>0</v>
      </c>
      <c r="J47" s="146">
        <f t="shared" si="10"/>
        <v>0</v>
      </c>
      <c r="K47" s="146">
        <f t="shared" si="10"/>
        <v>41</v>
      </c>
      <c r="L47" s="146">
        <f t="shared" si="10"/>
        <v>35866458</v>
      </c>
    </row>
    <row r="48" spans="2:12" ht="18" customHeight="1" x14ac:dyDescent="0.15">
      <c r="B48" s="145" t="s">
        <v>115</v>
      </c>
      <c r="C48" s="144">
        <v>3</v>
      </c>
      <c r="D48" s="144">
        <v>1306900</v>
      </c>
      <c r="E48" s="144">
        <v>0</v>
      </c>
      <c r="F48" s="144">
        <v>0</v>
      </c>
      <c r="G48" s="144">
        <v>2</v>
      </c>
      <c r="H48" s="144">
        <v>770200</v>
      </c>
      <c r="I48" s="144"/>
      <c r="J48" s="144"/>
      <c r="K48" s="144">
        <f t="shared" ref="K48:L50" si="11">(C48+E48)-G48</f>
        <v>1</v>
      </c>
      <c r="L48" s="144">
        <f t="shared" si="11"/>
        <v>536700</v>
      </c>
    </row>
    <row r="49" spans="1:12" ht="18" customHeight="1" x14ac:dyDescent="0.15">
      <c r="B49" s="145" t="s">
        <v>114</v>
      </c>
      <c r="C49" s="152">
        <f>60+1</f>
        <v>61</v>
      </c>
      <c r="D49" s="144">
        <v>51802113</v>
      </c>
      <c r="E49" s="144">
        <v>269</v>
      </c>
      <c r="F49" s="144">
        <v>146820249</v>
      </c>
      <c r="G49" s="152">
        <f>289+1</f>
        <v>290</v>
      </c>
      <c r="H49" s="144">
        <v>163292604</v>
      </c>
      <c r="I49" s="144"/>
      <c r="J49" s="144"/>
      <c r="K49" s="144">
        <f t="shared" si="11"/>
        <v>40</v>
      </c>
      <c r="L49" s="144">
        <f t="shared" si="11"/>
        <v>35329758</v>
      </c>
    </row>
    <row r="50" spans="1:12" ht="18" customHeight="1" x14ac:dyDescent="0.15">
      <c r="B50" s="145" t="s">
        <v>113</v>
      </c>
      <c r="C50" s="144">
        <v>0</v>
      </c>
      <c r="D50" s="144">
        <v>0</v>
      </c>
      <c r="E50" s="144">
        <v>0</v>
      </c>
      <c r="F50" s="144">
        <v>0</v>
      </c>
      <c r="G50" s="144">
        <v>0</v>
      </c>
      <c r="H50" s="144">
        <v>0</v>
      </c>
      <c r="I50" s="144"/>
      <c r="J50" s="144"/>
      <c r="K50" s="144">
        <f t="shared" si="11"/>
        <v>0</v>
      </c>
      <c r="L50" s="144">
        <f t="shared" si="11"/>
        <v>0</v>
      </c>
    </row>
    <row r="51" spans="1:12" ht="18" customHeight="1" x14ac:dyDescent="0.15">
      <c r="B51" s="145" t="s">
        <v>116</v>
      </c>
      <c r="C51" s="146">
        <f t="shared" ref="C51:L51" si="12">SUM(C52:C54)</f>
        <v>0</v>
      </c>
      <c r="D51" s="146">
        <f t="shared" si="12"/>
        <v>0</v>
      </c>
      <c r="E51" s="146">
        <f t="shared" si="12"/>
        <v>0</v>
      </c>
      <c r="F51" s="146">
        <f t="shared" si="12"/>
        <v>0</v>
      </c>
      <c r="G51" s="146">
        <f t="shared" si="12"/>
        <v>0</v>
      </c>
      <c r="H51" s="146">
        <f t="shared" si="12"/>
        <v>0</v>
      </c>
      <c r="I51" s="146">
        <f t="shared" si="12"/>
        <v>0</v>
      </c>
      <c r="J51" s="146">
        <f t="shared" si="12"/>
        <v>0</v>
      </c>
      <c r="K51" s="146">
        <f t="shared" si="12"/>
        <v>0</v>
      </c>
      <c r="L51" s="146">
        <f t="shared" si="12"/>
        <v>0</v>
      </c>
    </row>
    <row r="52" spans="1:12" ht="18" customHeight="1" x14ac:dyDescent="0.15">
      <c r="B52" s="145" t="s">
        <v>115</v>
      </c>
      <c r="C52" s="144">
        <v>0</v>
      </c>
      <c r="D52" s="144">
        <v>0</v>
      </c>
      <c r="E52" s="144">
        <v>0</v>
      </c>
      <c r="F52" s="144">
        <v>0</v>
      </c>
      <c r="G52" s="144">
        <v>0</v>
      </c>
      <c r="H52" s="144">
        <v>0</v>
      </c>
      <c r="I52" s="144"/>
      <c r="J52" s="144"/>
      <c r="K52" s="144">
        <f t="shared" ref="K52:L54" si="13">(C52+E52)-G52</f>
        <v>0</v>
      </c>
      <c r="L52" s="144">
        <f t="shared" si="13"/>
        <v>0</v>
      </c>
    </row>
    <row r="53" spans="1:12" ht="18" customHeight="1" x14ac:dyDescent="0.15">
      <c r="B53" s="145" t="s">
        <v>114</v>
      </c>
      <c r="C53" s="144">
        <v>0</v>
      </c>
      <c r="D53" s="144">
        <v>0</v>
      </c>
      <c r="E53" s="144">
        <v>0</v>
      </c>
      <c r="F53" s="144">
        <v>0</v>
      </c>
      <c r="G53" s="144">
        <v>0</v>
      </c>
      <c r="H53" s="144">
        <v>0</v>
      </c>
      <c r="I53" s="144"/>
      <c r="J53" s="144"/>
      <c r="K53" s="144">
        <f t="shared" si="13"/>
        <v>0</v>
      </c>
      <c r="L53" s="144">
        <f t="shared" si="13"/>
        <v>0</v>
      </c>
    </row>
    <row r="54" spans="1:12" ht="18" customHeight="1" x14ac:dyDescent="0.15">
      <c r="B54" s="145" t="s">
        <v>113</v>
      </c>
      <c r="C54" s="144">
        <v>0</v>
      </c>
      <c r="D54" s="144">
        <v>0</v>
      </c>
      <c r="E54" s="144">
        <v>0</v>
      </c>
      <c r="F54" s="144">
        <v>0</v>
      </c>
      <c r="G54" s="144">
        <v>0</v>
      </c>
      <c r="H54" s="144">
        <v>0</v>
      </c>
      <c r="I54" s="144"/>
      <c r="J54" s="144"/>
      <c r="K54" s="144">
        <f t="shared" si="13"/>
        <v>0</v>
      </c>
      <c r="L54" s="144">
        <f t="shared" si="13"/>
        <v>0</v>
      </c>
    </row>
    <row r="55" spans="1:12" ht="18" customHeight="1" x14ac:dyDescent="0.15">
      <c r="B55" s="145" t="s">
        <v>8</v>
      </c>
      <c r="C55" s="144">
        <f t="shared" ref="C55:L55" si="14">C27+C31+C35+C39+C43+C47+C51</f>
        <v>248</v>
      </c>
      <c r="D55" s="144">
        <f t="shared" si="14"/>
        <v>189779999</v>
      </c>
      <c r="E55" s="144">
        <f t="shared" si="14"/>
        <v>1020</v>
      </c>
      <c r="F55" s="144">
        <f t="shared" si="14"/>
        <v>340508079</v>
      </c>
      <c r="G55" s="144">
        <f t="shared" si="14"/>
        <v>1119</v>
      </c>
      <c r="H55" s="144">
        <f t="shared" si="14"/>
        <v>399428163</v>
      </c>
      <c r="I55" s="144">
        <f t="shared" si="14"/>
        <v>0</v>
      </c>
      <c r="J55" s="144">
        <f t="shared" si="14"/>
        <v>0</v>
      </c>
      <c r="K55" s="144">
        <f t="shared" si="14"/>
        <v>149</v>
      </c>
      <c r="L55" s="144">
        <f t="shared" si="14"/>
        <v>130859915</v>
      </c>
    </row>
    <row r="56" spans="1:12" ht="18" customHeight="1" x14ac:dyDescent="0.15">
      <c r="B56" s="145" t="s">
        <v>115</v>
      </c>
      <c r="C56" s="144">
        <f t="shared" ref="C56:J58" si="15">C28+C32+C36+C40+C44+C48+C52</f>
        <v>10</v>
      </c>
      <c r="D56" s="144">
        <f t="shared" si="15"/>
        <v>4739700</v>
      </c>
      <c r="E56" s="144">
        <f t="shared" si="15"/>
        <v>0</v>
      </c>
      <c r="F56" s="144">
        <f t="shared" si="15"/>
        <v>0</v>
      </c>
      <c r="G56" s="144">
        <f t="shared" si="15"/>
        <v>6</v>
      </c>
      <c r="H56" s="144">
        <f t="shared" si="15"/>
        <v>3436800</v>
      </c>
      <c r="I56" s="144">
        <f t="shared" si="15"/>
        <v>0</v>
      </c>
      <c r="J56" s="144">
        <f t="shared" si="15"/>
        <v>0</v>
      </c>
      <c r="K56" s="144">
        <f t="shared" ref="K56:L58" si="16">(C56+E56)-G56</f>
        <v>4</v>
      </c>
      <c r="L56" s="144">
        <f t="shared" si="16"/>
        <v>1302900</v>
      </c>
    </row>
    <row r="57" spans="1:12" ht="18" customHeight="1" x14ac:dyDescent="0.15">
      <c r="B57" s="145" t="s">
        <v>114</v>
      </c>
      <c r="C57" s="144">
        <f t="shared" si="15"/>
        <v>238</v>
      </c>
      <c r="D57" s="144">
        <f t="shared" si="15"/>
        <v>185040299</v>
      </c>
      <c r="E57" s="144">
        <f t="shared" si="15"/>
        <v>1020</v>
      </c>
      <c r="F57" s="144">
        <f t="shared" si="15"/>
        <v>340508079</v>
      </c>
      <c r="G57" s="144">
        <f t="shared" si="15"/>
        <v>1113</v>
      </c>
      <c r="H57" s="144">
        <f t="shared" si="15"/>
        <v>395991363</v>
      </c>
      <c r="I57" s="144">
        <f t="shared" si="15"/>
        <v>0</v>
      </c>
      <c r="J57" s="144">
        <f t="shared" si="15"/>
        <v>0</v>
      </c>
      <c r="K57" s="144">
        <f t="shared" si="16"/>
        <v>145</v>
      </c>
      <c r="L57" s="144">
        <f t="shared" si="16"/>
        <v>129557015</v>
      </c>
    </row>
    <row r="58" spans="1:12" ht="18" customHeight="1" x14ac:dyDescent="0.15">
      <c r="B58" s="145" t="s">
        <v>113</v>
      </c>
      <c r="C58" s="144">
        <f t="shared" si="15"/>
        <v>0</v>
      </c>
      <c r="D58" s="144">
        <f t="shared" si="15"/>
        <v>0</v>
      </c>
      <c r="E58" s="144">
        <f t="shared" si="15"/>
        <v>0</v>
      </c>
      <c r="F58" s="144">
        <f t="shared" si="15"/>
        <v>0</v>
      </c>
      <c r="G58" s="144">
        <f t="shared" si="15"/>
        <v>0</v>
      </c>
      <c r="H58" s="144">
        <f t="shared" si="15"/>
        <v>0</v>
      </c>
      <c r="I58" s="144">
        <f t="shared" si="15"/>
        <v>0</v>
      </c>
      <c r="J58" s="144">
        <f t="shared" si="15"/>
        <v>0</v>
      </c>
      <c r="K58" s="144">
        <f t="shared" si="16"/>
        <v>0</v>
      </c>
      <c r="L58" s="144">
        <f t="shared" si="16"/>
        <v>0</v>
      </c>
    </row>
    <row r="60" spans="1:12" ht="18" customHeight="1" x14ac:dyDescent="0.15">
      <c r="A60" s="149" t="s">
        <v>122</v>
      </c>
      <c r="B60" s="149"/>
      <c r="C60" s="148" t="s">
        <v>18</v>
      </c>
      <c r="D60" s="148" t="s">
        <v>121</v>
      </c>
      <c r="E60" s="148" t="s">
        <v>18</v>
      </c>
      <c r="F60" s="148" t="s">
        <v>121</v>
      </c>
      <c r="G60" s="148" t="s">
        <v>18</v>
      </c>
      <c r="H60" s="148" t="s">
        <v>121</v>
      </c>
    </row>
    <row r="61" spans="1:12" ht="18" customHeight="1" x14ac:dyDescent="0.15">
      <c r="B61" s="145" t="s">
        <v>120</v>
      </c>
      <c r="C61" s="146">
        <f t="shared" ref="C61:L61" si="17">SUM(C62:C64)</f>
        <v>4</v>
      </c>
      <c r="D61" s="146">
        <f t="shared" si="17"/>
        <v>737100</v>
      </c>
      <c r="E61" s="146">
        <f t="shared" si="17"/>
        <v>2</v>
      </c>
      <c r="F61" s="146">
        <f t="shared" si="17"/>
        <v>195500</v>
      </c>
      <c r="G61" s="146">
        <f t="shared" si="17"/>
        <v>6</v>
      </c>
      <c r="H61" s="146">
        <f t="shared" si="17"/>
        <v>932600</v>
      </c>
      <c r="I61" s="146">
        <f t="shared" si="17"/>
        <v>0</v>
      </c>
      <c r="J61" s="146">
        <f t="shared" si="17"/>
        <v>0</v>
      </c>
      <c r="K61" s="146">
        <f t="shared" si="17"/>
        <v>0</v>
      </c>
      <c r="L61" s="146">
        <f t="shared" si="17"/>
        <v>0</v>
      </c>
    </row>
    <row r="62" spans="1:12" ht="18" customHeight="1" x14ac:dyDescent="0.15">
      <c r="B62" s="145" t="s">
        <v>115</v>
      </c>
      <c r="C62" s="144">
        <v>1</v>
      </c>
      <c r="D62" s="144">
        <v>92400</v>
      </c>
      <c r="E62" s="144">
        <v>0</v>
      </c>
      <c r="F62" s="144">
        <v>0</v>
      </c>
      <c r="G62" s="144">
        <v>1</v>
      </c>
      <c r="H62" s="144">
        <v>92400</v>
      </c>
      <c r="I62" s="144"/>
      <c r="J62" s="144"/>
      <c r="K62" s="144">
        <f t="shared" ref="K62:L64" si="18">(C62+E62)-G62</f>
        <v>0</v>
      </c>
      <c r="L62" s="144">
        <f t="shared" si="18"/>
        <v>0</v>
      </c>
    </row>
    <row r="63" spans="1:12" ht="18" customHeight="1" x14ac:dyDescent="0.15">
      <c r="B63" s="145" t="s">
        <v>114</v>
      </c>
      <c r="C63" s="144">
        <v>3</v>
      </c>
      <c r="D63" s="144">
        <v>644700</v>
      </c>
      <c r="E63" s="144">
        <v>2</v>
      </c>
      <c r="F63" s="144">
        <v>195500</v>
      </c>
      <c r="G63" s="144">
        <v>5</v>
      </c>
      <c r="H63" s="144">
        <v>840200</v>
      </c>
      <c r="I63" s="144"/>
      <c r="J63" s="144"/>
      <c r="K63" s="144">
        <f t="shared" si="18"/>
        <v>0</v>
      </c>
      <c r="L63" s="144">
        <f t="shared" si="18"/>
        <v>0</v>
      </c>
    </row>
    <row r="64" spans="1:12" ht="18" customHeight="1" x14ac:dyDescent="0.15">
      <c r="B64" s="145" t="s">
        <v>113</v>
      </c>
      <c r="C64" s="144">
        <v>0</v>
      </c>
      <c r="D64" s="144">
        <v>0</v>
      </c>
      <c r="E64" s="144">
        <v>0</v>
      </c>
      <c r="F64" s="144">
        <v>0</v>
      </c>
      <c r="G64" s="144">
        <v>0</v>
      </c>
      <c r="H64" s="144">
        <v>0</v>
      </c>
      <c r="I64" s="144"/>
      <c r="J64" s="144"/>
      <c r="K64" s="144">
        <f t="shared" si="18"/>
        <v>0</v>
      </c>
      <c r="L64" s="144">
        <f t="shared" si="18"/>
        <v>0</v>
      </c>
    </row>
    <row r="65" spans="2:12" ht="18" customHeight="1" x14ac:dyDescent="0.15">
      <c r="B65" s="145" t="s">
        <v>119</v>
      </c>
      <c r="C65" s="146">
        <f t="shared" ref="C65:L65" si="19">SUM(C66:C68)</f>
        <v>0</v>
      </c>
      <c r="D65" s="146">
        <f t="shared" si="19"/>
        <v>0</v>
      </c>
      <c r="E65" s="146">
        <f t="shared" si="19"/>
        <v>0</v>
      </c>
      <c r="F65" s="146">
        <f t="shared" si="19"/>
        <v>0</v>
      </c>
      <c r="G65" s="146">
        <f t="shared" si="19"/>
        <v>0</v>
      </c>
      <c r="H65" s="146">
        <f t="shared" si="19"/>
        <v>0</v>
      </c>
      <c r="I65" s="146">
        <f t="shared" si="19"/>
        <v>0</v>
      </c>
      <c r="J65" s="146">
        <f t="shared" si="19"/>
        <v>0</v>
      </c>
      <c r="K65" s="146">
        <f t="shared" si="19"/>
        <v>0</v>
      </c>
      <c r="L65" s="146">
        <f t="shared" si="19"/>
        <v>0</v>
      </c>
    </row>
    <row r="66" spans="2:12" ht="18" customHeight="1" x14ac:dyDescent="0.15">
      <c r="B66" s="145" t="s">
        <v>115</v>
      </c>
      <c r="C66" s="144">
        <v>0</v>
      </c>
      <c r="D66" s="144">
        <v>0</v>
      </c>
      <c r="E66" s="144">
        <v>0</v>
      </c>
      <c r="F66" s="144">
        <v>0</v>
      </c>
      <c r="G66" s="144">
        <v>0</v>
      </c>
      <c r="H66" s="144">
        <v>0</v>
      </c>
      <c r="I66" s="144"/>
      <c r="J66" s="144"/>
      <c r="K66" s="144">
        <f t="shared" ref="K66:L68" si="20">(C66+E66)-G66</f>
        <v>0</v>
      </c>
      <c r="L66" s="144">
        <f t="shared" si="20"/>
        <v>0</v>
      </c>
    </row>
    <row r="67" spans="2:12" ht="18" customHeight="1" x14ac:dyDescent="0.15">
      <c r="B67" s="145" t="s">
        <v>114</v>
      </c>
      <c r="C67" s="144">
        <v>0</v>
      </c>
      <c r="D67" s="144">
        <v>0</v>
      </c>
      <c r="E67" s="144">
        <v>0</v>
      </c>
      <c r="F67" s="144">
        <v>0</v>
      </c>
      <c r="G67" s="144">
        <v>0</v>
      </c>
      <c r="H67" s="144">
        <v>0</v>
      </c>
      <c r="I67" s="144"/>
      <c r="J67" s="144"/>
      <c r="K67" s="144">
        <f t="shared" si="20"/>
        <v>0</v>
      </c>
      <c r="L67" s="144">
        <f t="shared" si="20"/>
        <v>0</v>
      </c>
    </row>
    <row r="68" spans="2:12" ht="18" customHeight="1" x14ac:dyDescent="0.15">
      <c r="B68" s="145" t="s">
        <v>113</v>
      </c>
      <c r="C68" s="144">
        <v>0</v>
      </c>
      <c r="D68" s="144">
        <v>0</v>
      </c>
      <c r="E68" s="144">
        <v>0</v>
      </c>
      <c r="F68" s="144">
        <v>0</v>
      </c>
      <c r="G68" s="144">
        <v>0</v>
      </c>
      <c r="H68" s="144">
        <v>0</v>
      </c>
      <c r="I68" s="144"/>
      <c r="J68" s="144"/>
      <c r="K68" s="144">
        <f t="shared" si="20"/>
        <v>0</v>
      </c>
      <c r="L68" s="144">
        <f t="shared" si="20"/>
        <v>0</v>
      </c>
    </row>
    <row r="69" spans="2:12" ht="18" customHeight="1" x14ac:dyDescent="0.15">
      <c r="B69" s="145" t="s">
        <v>118</v>
      </c>
      <c r="C69" s="146">
        <f t="shared" ref="C69:L69" si="21">SUM(C70:C72)</f>
        <v>1</v>
      </c>
      <c r="D69" s="146">
        <f t="shared" si="21"/>
        <v>254500</v>
      </c>
      <c r="E69" s="146">
        <f t="shared" si="21"/>
        <v>0</v>
      </c>
      <c r="F69" s="146">
        <f t="shared" si="21"/>
        <v>0</v>
      </c>
      <c r="G69" s="146">
        <f t="shared" si="21"/>
        <v>0</v>
      </c>
      <c r="H69" s="146">
        <f t="shared" si="21"/>
        <v>0</v>
      </c>
      <c r="I69" s="146">
        <f t="shared" si="21"/>
        <v>0</v>
      </c>
      <c r="J69" s="146">
        <f t="shared" si="21"/>
        <v>0</v>
      </c>
      <c r="K69" s="146">
        <f t="shared" si="21"/>
        <v>1</v>
      </c>
      <c r="L69" s="146">
        <f t="shared" si="21"/>
        <v>254500</v>
      </c>
    </row>
    <row r="70" spans="2:12" ht="18" customHeight="1" x14ac:dyDescent="0.15">
      <c r="B70" s="145" t="s">
        <v>115</v>
      </c>
      <c r="C70" s="144">
        <v>1</v>
      </c>
      <c r="D70" s="144">
        <v>254500</v>
      </c>
      <c r="E70" s="144">
        <v>0</v>
      </c>
      <c r="F70" s="144">
        <v>0</v>
      </c>
      <c r="G70" s="144">
        <v>0</v>
      </c>
      <c r="H70" s="144">
        <v>0</v>
      </c>
      <c r="I70" s="144"/>
      <c r="J70" s="144"/>
      <c r="K70" s="144">
        <f t="shared" ref="K70:L72" si="22">(C70+E70)-G70</f>
        <v>1</v>
      </c>
      <c r="L70" s="144">
        <f t="shared" si="22"/>
        <v>254500</v>
      </c>
    </row>
    <row r="71" spans="2:12" ht="18" customHeight="1" x14ac:dyDescent="0.15">
      <c r="B71" s="145" t="s">
        <v>114</v>
      </c>
      <c r="C71" s="144">
        <v>0</v>
      </c>
      <c r="D71" s="144">
        <v>0</v>
      </c>
      <c r="E71" s="144">
        <v>0</v>
      </c>
      <c r="F71" s="144">
        <v>0</v>
      </c>
      <c r="G71" s="144">
        <v>0</v>
      </c>
      <c r="H71" s="144">
        <v>0</v>
      </c>
      <c r="I71" s="144"/>
      <c r="J71" s="144"/>
      <c r="K71" s="144">
        <f t="shared" si="22"/>
        <v>0</v>
      </c>
      <c r="L71" s="144">
        <f t="shared" si="22"/>
        <v>0</v>
      </c>
    </row>
    <row r="72" spans="2:12" ht="18" customHeight="1" x14ac:dyDescent="0.15">
      <c r="B72" s="145" t="s">
        <v>113</v>
      </c>
      <c r="C72" s="144">
        <v>0</v>
      </c>
      <c r="D72" s="144">
        <v>0</v>
      </c>
      <c r="E72" s="144">
        <v>0</v>
      </c>
      <c r="F72" s="144">
        <v>0</v>
      </c>
      <c r="G72" s="144">
        <v>0</v>
      </c>
      <c r="H72" s="144">
        <v>0</v>
      </c>
      <c r="I72" s="144"/>
      <c r="J72" s="144"/>
      <c r="K72" s="144">
        <f t="shared" si="22"/>
        <v>0</v>
      </c>
      <c r="L72" s="144">
        <f t="shared" si="22"/>
        <v>0</v>
      </c>
    </row>
    <row r="73" spans="2:12" ht="18" customHeight="1" x14ac:dyDescent="0.15">
      <c r="B73" s="145" t="s">
        <v>4</v>
      </c>
      <c r="C73" s="146">
        <f t="shared" ref="C73:L73" si="23">SUM(C74:C76)</f>
        <v>3</v>
      </c>
      <c r="D73" s="146">
        <f t="shared" si="23"/>
        <v>2975533</v>
      </c>
      <c r="E73" s="146">
        <f t="shared" si="23"/>
        <v>3</v>
      </c>
      <c r="F73" s="146">
        <f t="shared" si="23"/>
        <v>428000</v>
      </c>
      <c r="G73" s="146">
        <f t="shared" si="23"/>
        <v>4</v>
      </c>
      <c r="H73" s="146">
        <f t="shared" si="23"/>
        <v>1255033</v>
      </c>
      <c r="I73" s="146">
        <f t="shared" si="23"/>
        <v>0</v>
      </c>
      <c r="J73" s="146">
        <f t="shared" si="23"/>
        <v>0</v>
      </c>
      <c r="K73" s="146">
        <f t="shared" si="23"/>
        <v>2</v>
      </c>
      <c r="L73" s="146">
        <f t="shared" si="23"/>
        <v>2148500</v>
      </c>
    </row>
    <row r="74" spans="2:12" ht="18" customHeight="1" x14ac:dyDescent="0.15">
      <c r="B74" s="145" t="s">
        <v>115</v>
      </c>
      <c r="C74" s="144">
        <v>2</v>
      </c>
      <c r="D74" s="144">
        <v>2820333</v>
      </c>
      <c r="E74" s="144">
        <v>0</v>
      </c>
      <c r="F74" s="144">
        <v>0</v>
      </c>
      <c r="G74" s="144">
        <v>1</v>
      </c>
      <c r="H74" s="144">
        <v>739833</v>
      </c>
      <c r="I74" s="144"/>
      <c r="J74" s="144"/>
      <c r="K74" s="144">
        <f t="shared" ref="K74:L76" si="24">(C74+E74)-G74</f>
        <v>1</v>
      </c>
      <c r="L74" s="144">
        <f t="shared" si="24"/>
        <v>2080500</v>
      </c>
    </row>
    <row r="75" spans="2:12" ht="18" customHeight="1" x14ac:dyDescent="0.15">
      <c r="B75" s="145" t="s">
        <v>114</v>
      </c>
      <c r="C75" s="144">
        <v>1</v>
      </c>
      <c r="D75" s="144">
        <v>155200</v>
      </c>
      <c r="E75" s="144">
        <v>3</v>
      </c>
      <c r="F75" s="144">
        <v>428000</v>
      </c>
      <c r="G75" s="144">
        <v>3</v>
      </c>
      <c r="H75" s="144">
        <v>515200</v>
      </c>
      <c r="I75" s="144"/>
      <c r="J75" s="144"/>
      <c r="K75" s="144">
        <f t="shared" si="24"/>
        <v>1</v>
      </c>
      <c r="L75" s="144">
        <f t="shared" si="24"/>
        <v>68000</v>
      </c>
    </row>
    <row r="76" spans="2:12" ht="18" customHeight="1" x14ac:dyDescent="0.15">
      <c r="B76" s="145" t="s">
        <v>113</v>
      </c>
      <c r="C76" s="144">
        <v>0</v>
      </c>
      <c r="D76" s="144">
        <v>0</v>
      </c>
      <c r="E76" s="144">
        <v>0</v>
      </c>
      <c r="F76" s="144">
        <v>0</v>
      </c>
      <c r="G76" s="144">
        <v>0</v>
      </c>
      <c r="H76" s="144">
        <v>0</v>
      </c>
      <c r="I76" s="144"/>
      <c r="J76" s="144"/>
      <c r="K76" s="144">
        <f t="shared" si="24"/>
        <v>0</v>
      </c>
      <c r="L76" s="144">
        <f t="shared" si="24"/>
        <v>0</v>
      </c>
    </row>
    <row r="77" spans="2:12" ht="18" customHeight="1" x14ac:dyDescent="0.15">
      <c r="B77" s="145" t="s">
        <v>5</v>
      </c>
      <c r="C77" s="146">
        <f t="shared" ref="C77:L77" si="25">SUM(C78:C80)</f>
        <v>3</v>
      </c>
      <c r="D77" s="146">
        <f t="shared" si="25"/>
        <v>43000</v>
      </c>
      <c r="E77" s="146">
        <f t="shared" si="25"/>
        <v>1</v>
      </c>
      <c r="F77" s="146">
        <f t="shared" si="25"/>
        <v>21600</v>
      </c>
      <c r="G77" s="146">
        <f t="shared" si="25"/>
        <v>2</v>
      </c>
      <c r="H77" s="146">
        <f t="shared" si="25"/>
        <v>37000</v>
      </c>
      <c r="I77" s="146">
        <f t="shared" si="25"/>
        <v>0</v>
      </c>
      <c r="J77" s="146">
        <f t="shared" si="25"/>
        <v>0</v>
      </c>
      <c r="K77" s="146">
        <f t="shared" si="25"/>
        <v>2</v>
      </c>
      <c r="L77" s="146">
        <f t="shared" si="25"/>
        <v>27600</v>
      </c>
    </row>
    <row r="78" spans="2:12" ht="18" customHeight="1" x14ac:dyDescent="0.15">
      <c r="B78" s="145" t="s">
        <v>115</v>
      </c>
      <c r="C78" s="144">
        <v>2</v>
      </c>
      <c r="D78" s="144">
        <v>26100</v>
      </c>
      <c r="E78" s="144">
        <v>0</v>
      </c>
      <c r="F78" s="144">
        <v>0</v>
      </c>
      <c r="G78" s="144">
        <v>1</v>
      </c>
      <c r="H78" s="144">
        <v>20100</v>
      </c>
      <c r="I78" s="144"/>
      <c r="J78" s="144"/>
      <c r="K78" s="144">
        <f t="shared" ref="K78:L80" si="26">(C78+E78)-G78</f>
        <v>1</v>
      </c>
      <c r="L78" s="144">
        <f t="shared" si="26"/>
        <v>6000</v>
      </c>
    </row>
    <row r="79" spans="2:12" ht="18" customHeight="1" x14ac:dyDescent="0.15">
      <c r="B79" s="145" t="s">
        <v>114</v>
      </c>
      <c r="C79" s="144">
        <v>1</v>
      </c>
      <c r="D79" s="144">
        <v>16900</v>
      </c>
      <c r="E79" s="144">
        <v>1</v>
      </c>
      <c r="F79" s="144">
        <v>21600</v>
      </c>
      <c r="G79" s="144">
        <v>1</v>
      </c>
      <c r="H79" s="144">
        <v>16900</v>
      </c>
      <c r="I79" s="144"/>
      <c r="J79" s="144"/>
      <c r="K79" s="144">
        <f t="shared" si="26"/>
        <v>1</v>
      </c>
      <c r="L79" s="144">
        <f t="shared" si="26"/>
        <v>21600</v>
      </c>
    </row>
    <row r="80" spans="2:12" ht="18" customHeight="1" x14ac:dyDescent="0.15">
      <c r="B80" s="145" t="s">
        <v>113</v>
      </c>
      <c r="C80" s="144">
        <v>0</v>
      </c>
      <c r="D80" s="144">
        <v>0</v>
      </c>
      <c r="E80" s="144">
        <v>0</v>
      </c>
      <c r="F80" s="144">
        <v>0</v>
      </c>
      <c r="G80" s="144">
        <v>0</v>
      </c>
      <c r="H80" s="144">
        <v>0</v>
      </c>
      <c r="I80" s="144"/>
      <c r="J80" s="144"/>
      <c r="K80" s="144">
        <f t="shared" si="26"/>
        <v>0</v>
      </c>
      <c r="L80" s="144">
        <f t="shared" si="26"/>
        <v>0</v>
      </c>
    </row>
    <row r="81" spans="2:12" ht="18" customHeight="1" x14ac:dyDescent="0.15">
      <c r="B81" s="147" t="s">
        <v>117</v>
      </c>
      <c r="C81" s="146">
        <f t="shared" ref="C81:L81" si="27">SUM(C82:C84)</f>
        <v>1</v>
      </c>
      <c r="D81" s="146">
        <f t="shared" si="27"/>
        <v>232900</v>
      </c>
      <c r="E81" s="146">
        <f t="shared" si="27"/>
        <v>0</v>
      </c>
      <c r="F81" s="146">
        <f t="shared" si="27"/>
        <v>0</v>
      </c>
      <c r="G81" s="146">
        <f t="shared" si="27"/>
        <v>1</v>
      </c>
      <c r="H81" s="146">
        <f t="shared" si="27"/>
        <v>232900</v>
      </c>
      <c r="I81" s="146">
        <f t="shared" si="27"/>
        <v>0</v>
      </c>
      <c r="J81" s="146">
        <f t="shared" si="27"/>
        <v>0</v>
      </c>
      <c r="K81" s="146">
        <f t="shared" si="27"/>
        <v>0</v>
      </c>
      <c r="L81" s="146">
        <f t="shared" si="27"/>
        <v>0</v>
      </c>
    </row>
    <row r="82" spans="2:12" ht="18" customHeight="1" x14ac:dyDescent="0.15">
      <c r="B82" s="145" t="s">
        <v>115</v>
      </c>
      <c r="C82" s="144">
        <v>1</v>
      </c>
      <c r="D82" s="144">
        <v>232900</v>
      </c>
      <c r="E82" s="144">
        <v>0</v>
      </c>
      <c r="F82" s="144">
        <v>0</v>
      </c>
      <c r="G82" s="144">
        <v>1</v>
      </c>
      <c r="H82" s="144">
        <v>232900</v>
      </c>
      <c r="I82" s="144"/>
      <c r="J82" s="144"/>
      <c r="K82" s="144">
        <f t="shared" ref="K82:L84" si="28">(C82+E82)-G82</f>
        <v>0</v>
      </c>
      <c r="L82" s="144">
        <f t="shared" si="28"/>
        <v>0</v>
      </c>
    </row>
    <row r="83" spans="2:12" ht="18" customHeight="1" x14ac:dyDescent="0.15">
      <c r="B83" s="145" t="s">
        <v>114</v>
      </c>
      <c r="C83" s="144">
        <v>0</v>
      </c>
      <c r="D83" s="144">
        <v>0</v>
      </c>
      <c r="E83" s="144">
        <v>0</v>
      </c>
      <c r="F83" s="144">
        <v>0</v>
      </c>
      <c r="G83" s="144">
        <v>0</v>
      </c>
      <c r="H83" s="144">
        <v>0</v>
      </c>
      <c r="I83" s="144"/>
      <c r="J83" s="144"/>
      <c r="K83" s="144">
        <f t="shared" si="28"/>
        <v>0</v>
      </c>
      <c r="L83" s="144">
        <f t="shared" si="28"/>
        <v>0</v>
      </c>
    </row>
    <row r="84" spans="2:12" ht="18" customHeight="1" x14ac:dyDescent="0.15">
      <c r="B84" s="145" t="s">
        <v>113</v>
      </c>
      <c r="C84" s="144">
        <v>0</v>
      </c>
      <c r="D84" s="144">
        <v>0</v>
      </c>
      <c r="E84" s="144">
        <v>0</v>
      </c>
      <c r="F84" s="144">
        <v>0</v>
      </c>
      <c r="G84" s="144">
        <v>0</v>
      </c>
      <c r="H84" s="144">
        <v>0</v>
      </c>
      <c r="I84" s="144"/>
      <c r="J84" s="144"/>
      <c r="K84" s="144">
        <f t="shared" si="28"/>
        <v>0</v>
      </c>
      <c r="L84" s="144">
        <f t="shared" si="28"/>
        <v>0</v>
      </c>
    </row>
    <row r="85" spans="2:12" ht="18" customHeight="1" x14ac:dyDescent="0.15">
      <c r="B85" s="145" t="s">
        <v>116</v>
      </c>
      <c r="C85" s="146">
        <f t="shared" ref="C85:L85" si="29">SUM(C86:C88)</f>
        <v>0</v>
      </c>
      <c r="D85" s="146">
        <f t="shared" si="29"/>
        <v>0</v>
      </c>
      <c r="E85" s="146">
        <f t="shared" si="29"/>
        <v>0</v>
      </c>
      <c r="F85" s="146">
        <f t="shared" si="29"/>
        <v>0</v>
      </c>
      <c r="G85" s="146">
        <f t="shared" si="29"/>
        <v>0</v>
      </c>
      <c r="H85" s="146">
        <f t="shared" si="29"/>
        <v>0</v>
      </c>
      <c r="I85" s="146">
        <f t="shared" si="29"/>
        <v>0</v>
      </c>
      <c r="J85" s="146">
        <f t="shared" si="29"/>
        <v>0</v>
      </c>
      <c r="K85" s="146">
        <f t="shared" si="29"/>
        <v>0</v>
      </c>
      <c r="L85" s="146">
        <f t="shared" si="29"/>
        <v>0</v>
      </c>
    </row>
    <row r="86" spans="2:12" ht="18" customHeight="1" x14ac:dyDescent="0.15">
      <c r="B86" s="145" t="s">
        <v>115</v>
      </c>
      <c r="C86" s="144">
        <v>0</v>
      </c>
      <c r="D86" s="144">
        <v>0</v>
      </c>
      <c r="E86" s="144">
        <v>0</v>
      </c>
      <c r="F86" s="144">
        <v>0</v>
      </c>
      <c r="G86" s="144">
        <v>0</v>
      </c>
      <c r="H86" s="144">
        <v>0</v>
      </c>
      <c r="I86" s="144"/>
      <c r="J86" s="144"/>
      <c r="K86" s="144">
        <f t="shared" ref="K86:L88" si="30">(C86+E86)-G86</f>
        <v>0</v>
      </c>
      <c r="L86" s="144">
        <f t="shared" si="30"/>
        <v>0</v>
      </c>
    </row>
    <row r="87" spans="2:12" ht="18" customHeight="1" x14ac:dyDescent="0.15">
      <c r="B87" s="145" t="s">
        <v>114</v>
      </c>
      <c r="C87" s="144">
        <v>0</v>
      </c>
      <c r="D87" s="144">
        <v>0</v>
      </c>
      <c r="E87" s="144">
        <v>0</v>
      </c>
      <c r="F87" s="144">
        <v>0</v>
      </c>
      <c r="G87" s="144">
        <v>0</v>
      </c>
      <c r="H87" s="144">
        <v>0</v>
      </c>
      <c r="I87" s="144"/>
      <c r="J87" s="144"/>
      <c r="K87" s="144">
        <f t="shared" si="30"/>
        <v>0</v>
      </c>
      <c r="L87" s="144">
        <f t="shared" si="30"/>
        <v>0</v>
      </c>
    </row>
    <row r="88" spans="2:12" ht="18" customHeight="1" x14ac:dyDescent="0.15">
      <c r="B88" s="145" t="s">
        <v>113</v>
      </c>
      <c r="C88" s="144">
        <v>0</v>
      </c>
      <c r="D88" s="144">
        <v>0</v>
      </c>
      <c r="E88" s="144">
        <v>0</v>
      </c>
      <c r="F88" s="144">
        <v>0</v>
      </c>
      <c r="G88" s="144">
        <v>0</v>
      </c>
      <c r="H88" s="144">
        <v>0</v>
      </c>
      <c r="I88" s="144"/>
      <c r="J88" s="144"/>
      <c r="K88" s="144">
        <f t="shared" si="30"/>
        <v>0</v>
      </c>
      <c r="L88" s="144">
        <f t="shared" si="30"/>
        <v>0</v>
      </c>
    </row>
    <row r="89" spans="2:12" ht="18" customHeight="1" x14ac:dyDescent="0.15">
      <c r="B89" s="145" t="s">
        <v>8</v>
      </c>
      <c r="C89" s="144">
        <f t="shared" ref="C89:L89" si="31">C61+C65+C69+C73+C77+C81+C85</f>
        <v>12</v>
      </c>
      <c r="D89" s="144">
        <f t="shared" si="31"/>
        <v>4243033</v>
      </c>
      <c r="E89" s="144">
        <f t="shared" si="31"/>
        <v>6</v>
      </c>
      <c r="F89" s="144">
        <f t="shared" si="31"/>
        <v>645100</v>
      </c>
      <c r="G89" s="144">
        <f t="shared" si="31"/>
        <v>13</v>
      </c>
      <c r="H89" s="144">
        <f t="shared" si="31"/>
        <v>2457533</v>
      </c>
      <c r="I89" s="144">
        <f t="shared" si="31"/>
        <v>0</v>
      </c>
      <c r="J89" s="144">
        <f t="shared" si="31"/>
        <v>0</v>
      </c>
      <c r="K89" s="144">
        <f t="shared" si="31"/>
        <v>5</v>
      </c>
      <c r="L89" s="144">
        <f t="shared" si="31"/>
        <v>2430600</v>
      </c>
    </row>
    <row r="90" spans="2:12" ht="18" customHeight="1" x14ac:dyDescent="0.15">
      <c r="B90" s="145" t="s">
        <v>115</v>
      </c>
      <c r="C90" s="144">
        <f t="shared" ref="C90:J92" si="32">C62+C66+C70+C74+C78+C82+C86</f>
        <v>7</v>
      </c>
      <c r="D90" s="144">
        <f t="shared" si="32"/>
        <v>3426233</v>
      </c>
      <c r="E90" s="144">
        <f t="shared" si="32"/>
        <v>0</v>
      </c>
      <c r="F90" s="144">
        <f t="shared" si="32"/>
        <v>0</v>
      </c>
      <c r="G90" s="144">
        <f t="shared" si="32"/>
        <v>4</v>
      </c>
      <c r="H90" s="144">
        <f t="shared" si="32"/>
        <v>1085233</v>
      </c>
      <c r="I90" s="144">
        <f t="shared" si="32"/>
        <v>0</v>
      </c>
      <c r="J90" s="144">
        <f t="shared" si="32"/>
        <v>0</v>
      </c>
      <c r="K90" s="144">
        <f t="shared" ref="K90:L92" si="33">(C90+E90)-G90</f>
        <v>3</v>
      </c>
      <c r="L90" s="144">
        <f t="shared" si="33"/>
        <v>2341000</v>
      </c>
    </row>
    <row r="91" spans="2:12" ht="18" customHeight="1" x14ac:dyDescent="0.15">
      <c r="B91" s="145" t="s">
        <v>114</v>
      </c>
      <c r="C91" s="144">
        <f t="shared" si="32"/>
        <v>5</v>
      </c>
      <c r="D91" s="144">
        <f t="shared" si="32"/>
        <v>816800</v>
      </c>
      <c r="E91" s="144">
        <f t="shared" si="32"/>
        <v>6</v>
      </c>
      <c r="F91" s="144">
        <f t="shared" si="32"/>
        <v>645100</v>
      </c>
      <c r="G91" s="144">
        <f t="shared" si="32"/>
        <v>9</v>
      </c>
      <c r="H91" s="144">
        <f t="shared" si="32"/>
        <v>1372300</v>
      </c>
      <c r="I91" s="144">
        <f t="shared" si="32"/>
        <v>0</v>
      </c>
      <c r="J91" s="144">
        <f t="shared" si="32"/>
        <v>0</v>
      </c>
      <c r="K91" s="144">
        <f t="shared" si="33"/>
        <v>2</v>
      </c>
      <c r="L91" s="144">
        <f t="shared" si="33"/>
        <v>89600</v>
      </c>
    </row>
    <row r="92" spans="2:12" ht="18" customHeight="1" x14ac:dyDescent="0.15">
      <c r="B92" s="145" t="s">
        <v>113</v>
      </c>
      <c r="C92" s="144">
        <f t="shared" si="32"/>
        <v>0</v>
      </c>
      <c r="D92" s="144">
        <f t="shared" si="32"/>
        <v>0</v>
      </c>
      <c r="E92" s="144">
        <f t="shared" si="32"/>
        <v>0</v>
      </c>
      <c r="F92" s="144">
        <f t="shared" si="32"/>
        <v>0</v>
      </c>
      <c r="G92" s="144">
        <f t="shared" si="32"/>
        <v>0</v>
      </c>
      <c r="H92" s="144">
        <f t="shared" si="32"/>
        <v>0</v>
      </c>
      <c r="I92" s="144">
        <f t="shared" si="32"/>
        <v>0</v>
      </c>
      <c r="J92" s="144">
        <f t="shared" si="32"/>
        <v>0</v>
      </c>
      <c r="K92" s="144">
        <f t="shared" si="33"/>
        <v>0</v>
      </c>
      <c r="L92" s="144">
        <f t="shared" si="33"/>
        <v>0</v>
      </c>
    </row>
    <row r="94" spans="2:12" ht="18" customHeight="1" x14ac:dyDescent="0.15">
      <c r="B94" s="145" t="s">
        <v>8</v>
      </c>
      <c r="C94" s="144">
        <f t="shared" ref="C94:L94" si="34">SUM(C95:C97)</f>
        <v>260</v>
      </c>
      <c r="D94" s="144">
        <f t="shared" si="34"/>
        <v>194023032</v>
      </c>
      <c r="E94" s="144">
        <f t="shared" si="34"/>
        <v>1026</v>
      </c>
      <c r="F94" s="144">
        <f t="shared" si="34"/>
        <v>341153179</v>
      </c>
      <c r="G94" s="144">
        <f t="shared" si="34"/>
        <v>1132</v>
      </c>
      <c r="H94" s="144">
        <f t="shared" si="34"/>
        <v>401885696</v>
      </c>
      <c r="I94" s="144">
        <f t="shared" si="34"/>
        <v>0</v>
      </c>
      <c r="J94" s="144">
        <f t="shared" si="34"/>
        <v>0</v>
      </c>
      <c r="K94" s="144">
        <f t="shared" si="34"/>
        <v>154</v>
      </c>
      <c r="L94" s="144">
        <f t="shared" si="34"/>
        <v>133290515</v>
      </c>
    </row>
    <row r="95" spans="2:12" ht="18" customHeight="1" x14ac:dyDescent="0.15">
      <c r="B95" s="145" t="s">
        <v>115</v>
      </c>
      <c r="C95" s="144">
        <f t="shared" ref="C95:L95" si="35">C56+C90</f>
        <v>17</v>
      </c>
      <c r="D95" s="144">
        <f t="shared" si="35"/>
        <v>8165933</v>
      </c>
      <c r="E95" s="144">
        <f t="shared" si="35"/>
        <v>0</v>
      </c>
      <c r="F95" s="144">
        <f t="shared" si="35"/>
        <v>0</v>
      </c>
      <c r="G95" s="144">
        <f t="shared" si="35"/>
        <v>10</v>
      </c>
      <c r="H95" s="144">
        <f t="shared" si="35"/>
        <v>4522033</v>
      </c>
      <c r="I95" s="144">
        <f t="shared" si="35"/>
        <v>0</v>
      </c>
      <c r="J95" s="144">
        <f t="shared" si="35"/>
        <v>0</v>
      </c>
      <c r="K95" s="144">
        <f t="shared" si="35"/>
        <v>7</v>
      </c>
      <c r="L95" s="144">
        <f t="shared" si="35"/>
        <v>3643900</v>
      </c>
    </row>
    <row r="96" spans="2:12" ht="18" customHeight="1" x14ac:dyDescent="0.15">
      <c r="B96" s="145" t="s">
        <v>114</v>
      </c>
      <c r="C96" s="144">
        <f t="shared" ref="C96:L96" si="36">C57+C91</f>
        <v>243</v>
      </c>
      <c r="D96" s="144">
        <f t="shared" si="36"/>
        <v>185857099</v>
      </c>
      <c r="E96" s="144">
        <f t="shared" si="36"/>
        <v>1026</v>
      </c>
      <c r="F96" s="144">
        <f t="shared" si="36"/>
        <v>341153179</v>
      </c>
      <c r="G96" s="144">
        <f t="shared" si="36"/>
        <v>1122</v>
      </c>
      <c r="H96" s="144">
        <f t="shared" si="36"/>
        <v>397363663</v>
      </c>
      <c r="I96" s="144">
        <f t="shared" si="36"/>
        <v>0</v>
      </c>
      <c r="J96" s="144">
        <f t="shared" si="36"/>
        <v>0</v>
      </c>
      <c r="K96" s="144">
        <f t="shared" si="36"/>
        <v>147</v>
      </c>
      <c r="L96" s="144">
        <f t="shared" si="36"/>
        <v>129646615</v>
      </c>
    </row>
    <row r="97" spans="1:12" ht="18" customHeight="1" x14ac:dyDescent="0.15">
      <c r="B97" s="145" t="s">
        <v>113</v>
      </c>
      <c r="C97" s="144">
        <f t="shared" ref="C97:L97" si="37">C58+C92</f>
        <v>0</v>
      </c>
      <c r="D97" s="144">
        <f t="shared" si="37"/>
        <v>0</v>
      </c>
      <c r="E97" s="144">
        <f t="shared" si="37"/>
        <v>0</v>
      </c>
      <c r="F97" s="144">
        <f t="shared" si="37"/>
        <v>0</v>
      </c>
      <c r="G97" s="144">
        <f t="shared" si="37"/>
        <v>0</v>
      </c>
      <c r="H97" s="144">
        <f t="shared" si="37"/>
        <v>0</v>
      </c>
      <c r="I97" s="144">
        <f t="shared" si="37"/>
        <v>0</v>
      </c>
      <c r="J97" s="144">
        <f t="shared" si="37"/>
        <v>0</v>
      </c>
      <c r="K97" s="144">
        <f t="shared" si="37"/>
        <v>0</v>
      </c>
      <c r="L97" s="144">
        <f t="shared" si="37"/>
        <v>0</v>
      </c>
    </row>
    <row r="99" spans="1:12" ht="18" customHeight="1" x14ac:dyDescent="0.15">
      <c r="B99" s="145" t="s">
        <v>112</v>
      </c>
      <c r="C99" s="144">
        <f t="shared" ref="C99:L99" si="38">C22-C94</f>
        <v>0</v>
      </c>
      <c r="D99" s="144">
        <f t="shared" si="38"/>
        <v>0</v>
      </c>
      <c r="E99" s="144">
        <f t="shared" si="38"/>
        <v>0</v>
      </c>
      <c r="F99" s="144">
        <f t="shared" si="38"/>
        <v>0</v>
      </c>
      <c r="G99" s="144">
        <f t="shared" si="38"/>
        <v>0</v>
      </c>
      <c r="H99" s="144">
        <f t="shared" si="38"/>
        <v>0</v>
      </c>
      <c r="I99" s="144">
        <f t="shared" si="38"/>
        <v>8</v>
      </c>
      <c r="J99" s="144">
        <f t="shared" si="38"/>
        <v>2654133</v>
      </c>
      <c r="K99" s="144">
        <f t="shared" si="38"/>
        <v>0</v>
      </c>
      <c r="L99" s="144">
        <f t="shared" si="38"/>
        <v>0</v>
      </c>
    </row>
    <row r="102" spans="1:12" ht="18" customHeight="1" x14ac:dyDescent="0.15">
      <c r="A102" s="149"/>
      <c r="B102" s="149"/>
      <c r="C102" s="148" t="s">
        <v>18</v>
      </c>
      <c r="D102" s="148" t="s">
        <v>121</v>
      </c>
      <c r="E102" s="148" t="s">
        <v>18</v>
      </c>
      <c r="F102" s="148" t="s">
        <v>121</v>
      </c>
      <c r="G102" s="148" t="s">
        <v>18</v>
      </c>
      <c r="H102" s="148" t="s">
        <v>121</v>
      </c>
    </row>
    <row r="103" spans="1:12" ht="18" customHeight="1" x14ac:dyDescent="0.15">
      <c r="B103" s="145" t="s">
        <v>120</v>
      </c>
      <c r="C103" s="146">
        <f t="shared" ref="C103:L103" si="39">SUM(C104:C106)</f>
        <v>95</v>
      </c>
      <c r="D103" s="146">
        <f t="shared" si="39"/>
        <v>74412992</v>
      </c>
      <c r="E103" s="146">
        <f t="shared" si="39"/>
        <v>414</v>
      </c>
      <c r="F103" s="146">
        <f t="shared" si="39"/>
        <v>123159386</v>
      </c>
      <c r="G103" s="146">
        <f t="shared" si="39"/>
        <v>458</v>
      </c>
      <c r="H103" s="146">
        <f t="shared" si="39"/>
        <v>140853785</v>
      </c>
      <c r="I103" s="146">
        <f t="shared" si="39"/>
        <v>0</v>
      </c>
      <c r="J103" s="146">
        <f t="shared" si="39"/>
        <v>0</v>
      </c>
      <c r="K103" s="146">
        <f t="shared" si="39"/>
        <v>51</v>
      </c>
      <c r="L103" s="146">
        <f t="shared" si="39"/>
        <v>56718593</v>
      </c>
    </row>
    <row r="104" spans="1:12" ht="18" customHeight="1" x14ac:dyDescent="0.15">
      <c r="B104" s="145" t="s">
        <v>115</v>
      </c>
      <c r="C104" s="144">
        <f>C28+C62</f>
        <v>4</v>
      </c>
      <c r="D104" s="144">
        <f t="shared" ref="D104:H104" si="40">D28+D62</f>
        <v>894100</v>
      </c>
      <c r="E104" s="144">
        <f t="shared" si="40"/>
        <v>0</v>
      </c>
      <c r="F104" s="144">
        <f t="shared" si="40"/>
        <v>0</v>
      </c>
      <c r="G104" s="144">
        <f t="shared" si="40"/>
        <v>3</v>
      </c>
      <c r="H104" s="144">
        <f t="shared" si="40"/>
        <v>436900</v>
      </c>
      <c r="I104" s="144"/>
      <c r="J104" s="144"/>
      <c r="K104" s="144">
        <f t="shared" ref="K104:K106" si="41">(C104+E104)-G104</f>
        <v>1</v>
      </c>
      <c r="L104" s="144">
        <f t="shared" ref="L104:L106" si="42">(D104+F104)-H104</f>
        <v>457200</v>
      </c>
    </row>
    <row r="105" spans="1:12" ht="18" customHeight="1" x14ac:dyDescent="0.15">
      <c r="B105" s="145" t="s">
        <v>114</v>
      </c>
      <c r="C105" s="144">
        <f t="shared" ref="C105:H106" si="43">C29+C63</f>
        <v>91</v>
      </c>
      <c r="D105" s="144">
        <f t="shared" si="43"/>
        <v>73518892</v>
      </c>
      <c r="E105" s="144">
        <f t="shared" si="43"/>
        <v>414</v>
      </c>
      <c r="F105" s="144">
        <f t="shared" si="43"/>
        <v>123159386</v>
      </c>
      <c r="G105" s="144">
        <f t="shared" si="43"/>
        <v>455</v>
      </c>
      <c r="H105" s="144">
        <f t="shared" si="43"/>
        <v>140416885</v>
      </c>
      <c r="I105" s="144"/>
      <c r="J105" s="144"/>
      <c r="K105" s="144">
        <f t="shared" si="41"/>
        <v>50</v>
      </c>
      <c r="L105" s="144">
        <f t="shared" si="42"/>
        <v>56261393</v>
      </c>
    </row>
    <row r="106" spans="1:12" ht="18" customHeight="1" x14ac:dyDescent="0.15">
      <c r="B106" s="145" t="s">
        <v>113</v>
      </c>
      <c r="C106" s="144">
        <f t="shared" si="43"/>
        <v>0</v>
      </c>
      <c r="D106" s="144">
        <f t="shared" si="43"/>
        <v>0</v>
      </c>
      <c r="E106" s="144">
        <f t="shared" si="43"/>
        <v>0</v>
      </c>
      <c r="F106" s="144">
        <f t="shared" si="43"/>
        <v>0</v>
      </c>
      <c r="G106" s="144">
        <f t="shared" si="43"/>
        <v>0</v>
      </c>
      <c r="H106" s="144">
        <f t="shared" si="43"/>
        <v>0</v>
      </c>
      <c r="I106" s="144"/>
      <c r="J106" s="144"/>
      <c r="K106" s="144">
        <f t="shared" si="41"/>
        <v>0</v>
      </c>
      <c r="L106" s="144">
        <f t="shared" si="42"/>
        <v>0</v>
      </c>
    </row>
    <row r="107" spans="1:12" ht="18" customHeight="1" x14ac:dyDescent="0.15">
      <c r="B107" s="145" t="s">
        <v>119</v>
      </c>
      <c r="C107" s="146">
        <f t="shared" ref="C107:L107" si="44">SUM(C108:C110)</f>
        <v>1</v>
      </c>
      <c r="D107" s="146">
        <f t="shared" si="44"/>
        <v>92300</v>
      </c>
      <c r="E107" s="146">
        <f t="shared" si="44"/>
        <v>5</v>
      </c>
      <c r="F107" s="146">
        <f t="shared" si="44"/>
        <v>741700</v>
      </c>
      <c r="G107" s="146">
        <f t="shared" si="44"/>
        <v>6</v>
      </c>
      <c r="H107" s="146">
        <f t="shared" si="44"/>
        <v>834000</v>
      </c>
      <c r="I107" s="146">
        <f t="shared" si="44"/>
        <v>0</v>
      </c>
      <c r="J107" s="146">
        <f t="shared" si="44"/>
        <v>0</v>
      </c>
      <c r="K107" s="146">
        <f t="shared" si="44"/>
        <v>0</v>
      </c>
      <c r="L107" s="146">
        <f t="shared" si="44"/>
        <v>0</v>
      </c>
    </row>
    <row r="108" spans="1:12" ht="18" customHeight="1" x14ac:dyDescent="0.15">
      <c r="B108" s="145" t="s">
        <v>115</v>
      </c>
      <c r="C108" s="144">
        <f>C32+C66</f>
        <v>0</v>
      </c>
      <c r="D108" s="144">
        <f t="shared" ref="D108:H108" si="45">D32+D66</f>
        <v>0</v>
      </c>
      <c r="E108" s="144">
        <f t="shared" si="45"/>
        <v>0</v>
      </c>
      <c r="F108" s="144">
        <f t="shared" si="45"/>
        <v>0</v>
      </c>
      <c r="G108" s="144">
        <f t="shared" si="45"/>
        <v>0</v>
      </c>
      <c r="H108" s="144">
        <f t="shared" si="45"/>
        <v>0</v>
      </c>
      <c r="I108" s="144"/>
      <c r="J108" s="144"/>
      <c r="K108" s="144">
        <f t="shared" ref="K108:K110" si="46">(C108+E108)-G108</f>
        <v>0</v>
      </c>
      <c r="L108" s="144">
        <f t="shared" ref="L108:L110" si="47">(D108+F108)-H108</f>
        <v>0</v>
      </c>
    </row>
    <row r="109" spans="1:12" ht="18" customHeight="1" x14ac:dyDescent="0.15">
      <c r="B109" s="145" t="s">
        <v>114</v>
      </c>
      <c r="C109" s="144">
        <f t="shared" ref="C109:H109" si="48">C33+C67</f>
        <v>1</v>
      </c>
      <c r="D109" s="144">
        <f t="shared" si="48"/>
        <v>92300</v>
      </c>
      <c r="E109" s="144">
        <f t="shared" si="48"/>
        <v>5</v>
      </c>
      <c r="F109" s="144">
        <f t="shared" si="48"/>
        <v>741700</v>
      </c>
      <c r="G109" s="144">
        <f t="shared" si="48"/>
        <v>6</v>
      </c>
      <c r="H109" s="144">
        <f t="shared" si="48"/>
        <v>834000</v>
      </c>
      <c r="I109" s="144"/>
      <c r="J109" s="144"/>
      <c r="K109" s="144">
        <f t="shared" si="46"/>
        <v>0</v>
      </c>
      <c r="L109" s="144">
        <f t="shared" si="47"/>
        <v>0</v>
      </c>
    </row>
    <row r="110" spans="1:12" ht="18" customHeight="1" x14ac:dyDescent="0.15">
      <c r="B110" s="145" t="s">
        <v>113</v>
      </c>
      <c r="C110" s="144">
        <f t="shared" ref="C110:H110" si="49">C34+C68</f>
        <v>0</v>
      </c>
      <c r="D110" s="144">
        <f t="shared" si="49"/>
        <v>0</v>
      </c>
      <c r="E110" s="144">
        <f t="shared" si="49"/>
        <v>0</v>
      </c>
      <c r="F110" s="144">
        <f t="shared" si="49"/>
        <v>0</v>
      </c>
      <c r="G110" s="144">
        <f t="shared" si="49"/>
        <v>0</v>
      </c>
      <c r="H110" s="144">
        <f t="shared" si="49"/>
        <v>0</v>
      </c>
      <c r="I110" s="144"/>
      <c r="J110" s="144"/>
      <c r="K110" s="144">
        <f t="shared" si="46"/>
        <v>0</v>
      </c>
      <c r="L110" s="144">
        <f t="shared" si="47"/>
        <v>0</v>
      </c>
    </row>
    <row r="111" spans="1:12" ht="18" customHeight="1" x14ac:dyDescent="0.15">
      <c r="B111" s="145" t="s">
        <v>118</v>
      </c>
      <c r="C111" s="146">
        <f t="shared" ref="C111:L111" si="50">SUM(C112:C114)</f>
        <v>2</v>
      </c>
      <c r="D111" s="146">
        <f t="shared" si="50"/>
        <v>594500</v>
      </c>
      <c r="E111" s="146">
        <f t="shared" si="50"/>
        <v>4</v>
      </c>
      <c r="F111" s="146">
        <f t="shared" si="50"/>
        <v>440100</v>
      </c>
      <c r="G111" s="146">
        <f t="shared" si="50"/>
        <v>5</v>
      </c>
      <c r="H111" s="146">
        <f t="shared" si="50"/>
        <v>780100</v>
      </c>
      <c r="I111" s="146">
        <f t="shared" si="50"/>
        <v>0</v>
      </c>
      <c r="J111" s="146">
        <f t="shared" si="50"/>
        <v>0</v>
      </c>
      <c r="K111" s="146">
        <f t="shared" si="50"/>
        <v>1</v>
      </c>
      <c r="L111" s="146">
        <f t="shared" si="50"/>
        <v>254500</v>
      </c>
    </row>
    <row r="112" spans="1:12" ht="18" customHeight="1" x14ac:dyDescent="0.15">
      <c r="B112" s="145" t="s">
        <v>115</v>
      </c>
      <c r="C112" s="144">
        <f>C36+C70</f>
        <v>1</v>
      </c>
      <c r="D112" s="144">
        <f t="shared" ref="D112:H112" si="51">D36+D70</f>
        <v>254500</v>
      </c>
      <c r="E112" s="144">
        <f t="shared" si="51"/>
        <v>0</v>
      </c>
      <c r="F112" s="144">
        <f t="shared" si="51"/>
        <v>0</v>
      </c>
      <c r="G112" s="144">
        <f t="shared" si="51"/>
        <v>0</v>
      </c>
      <c r="H112" s="144">
        <f t="shared" si="51"/>
        <v>0</v>
      </c>
      <c r="I112" s="144"/>
      <c r="J112" s="144"/>
      <c r="K112" s="144">
        <f t="shared" ref="K112:K114" si="52">(C112+E112)-G112</f>
        <v>1</v>
      </c>
      <c r="L112" s="144">
        <f t="shared" ref="L112:L114" si="53">(D112+F112)-H112</f>
        <v>254500</v>
      </c>
    </row>
    <row r="113" spans="2:12" ht="18" customHeight="1" x14ac:dyDescent="0.15">
      <c r="B113" s="145" t="s">
        <v>114</v>
      </c>
      <c r="C113" s="144">
        <f t="shared" ref="C113:H113" si="54">C37+C71</f>
        <v>1</v>
      </c>
      <c r="D113" s="144">
        <f t="shared" si="54"/>
        <v>340000</v>
      </c>
      <c r="E113" s="144">
        <f t="shared" si="54"/>
        <v>4</v>
      </c>
      <c r="F113" s="144">
        <f t="shared" si="54"/>
        <v>440100</v>
      </c>
      <c r="G113" s="144">
        <f t="shared" si="54"/>
        <v>5</v>
      </c>
      <c r="H113" s="144">
        <f t="shared" si="54"/>
        <v>780100</v>
      </c>
      <c r="I113" s="144"/>
      <c r="J113" s="144"/>
      <c r="K113" s="144">
        <f t="shared" si="52"/>
        <v>0</v>
      </c>
      <c r="L113" s="144">
        <f t="shared" si="53"/>
        <v>0</v>
      </c>
    </row>
    <row r="114" spans="2:12" ht="18" customHeight="1" x14ac:dyDescent="0.15">
      <c r="B114" s="145" t="s">
        <v>113</v>
      </c>
      <c r="C114" s="144">
        <f t="shared" ref="C114:H114" si="55">C38+C72</f>
        <v>0</v>
      </c>
      <c r="D114" s="144">
        <f t="shared" si="55"/>
        <v>0</v>
      </c>
      <c r="E114" s="144">
        <f t="shared" si="55"/>
        <v>0</v>
      </c>
      <c r="F114" s="144">
        <f t="shared" si="55"/>
        <v>0</v>
      </c>
      <c r="G114" s="144">
        <f t="shared" si="55"/>
        <v>0</v>
      </c>
      <c r="H114" s="144">
        <f t="shared" si="55"/>
        <v>0</v>
      </c>
      <c r="I114" s="144"/>
      <c r="J114" s="144"/>
      <c r="K114" s="144">
        <f t="shared" si="52"/>
        <v>0</v>
      </c>
      <c r="L114" s="144">
        <f t="shared" si="53"/>
        <v>0</v>
      </c>
    </row>
    <row r="115" spans="2:12" ht="18" customHeight="1" x14ac:dyDescent="0.15">
      <c r="B115" s="145" t="s">
        <v>4</v>
      </c>
      <c r="C115" s="146">
        <f t="shared" ref="C115:L115" si="56">SUM(C116:C118)</f>
        <v>57</v>
      </c>
      <c r="D115" s="146">
        <f t="shared" si="56"/>
        <v>64294727</v>
      </c>
      <c r="E115" s="146">
        <f t="shared" si="56"/>
        <v>184</v>
      </c>
      <c r="F115" s="146">
        <f t="shared" si="56"/>
        <v>66187958</v>
      </c>
      <c r="G115" s="146">
        <f t="shared" si="56"/>
        <v>207</v>
      </c>
      <c r="H115" s="146">
        <f t="shared" si="56"/>
        <v>90907321</v>
      </c>
      <c r="I115" s="146">
        <f t="shared" si="56"/>
        <v>0</v>
      </c>
      <c r="J115" s="146">
        <f t="shared" si="56"/>
        <v>0</v>
      </c>
      <c r="K115" s="146">
        <f t="shared" si="56"/>
        <v>34</v>
      </c>
      <c r="L115" s="146">
        <f t="shared" si="56"/>
        <v>39575364</v>
      </c>
    </row>
    <row r="116" spans="2:12" ht="18" customHeight="1" x14ac:dyDescent="0.15">
      <c r="B116" s="145" t="s">
        <v>115</v>
      </c>
      <c r="C116" s="144">
        <f>C40+C74</f>
        <v>5</v>
      </c>
      <c r="D116" s="144">
        <f t="shared" ref="D116:H116" si="57">D40+D74</f>
        <v>5376233</v>
      </c>
      <c r="E116" s="144">
        <f t="shared" si="57"/>
        <v>0</v>
      </c>
      <c r="F116" s="144">
        <f t="shared" si="57"/>
        <v>0</v>
      </c>
      <c r="G116" s="144">
        <f t="shared" si="57"/>
        <v>3</v>
      </c>
      <c r="H116" s="144">
        <f t="shared" si="57"/>
        <v>3061933</v>
      </c>
      <c r="I116" s="144"/>
      <c r="J116" s="144"/>
      <c r="K116" s="144">
        <f t="shared" ref="K116:K118" si="58">(C116+E116)-G116</f>
        <v>2</v>
      </c>
      <c r="L116" s="144">
        <f t="shared" ref="L116:L118" si="59">(D116+F116)-H116</f>
        <v>2314300</v>
      </c>
    </row>
    <row r="117" spans="2:12" ht="18" customHeight="1" x14ac:dyDescent="0.15">
      <c r="B117" s="145" t="s">
        <v>114</v>
      </c>
      <c r="C117" s="144">
        <f t="shared" ref="C117:H117" si="60">C41+C75</f>
        <v>52</v>
      </c>
      <c r="D117" s="144">
        <f t="shared" si="60"/>
        <v>58918494</v>
      </c>
      <c r="E117" s="144">
        <f t="shared" si="60"/>
        <v>184</v>
      </c>
      <c r="F117" s="144">
        <f t="shared" si="60"/>
        <v>66187958</v>
      </c>
      <c r="G117" s="144">
        <f t="shared" si="60"/>
        <v>204</v>
      </c>
      <c r="H117" s="144">
        <f t="shared" si="60"/>
        <v>87845388</v>
      </c>
      <c r="I117" s="144"/>
      <c r="J117" s="144"/>
      <c r="K117" s="144">
        <f t="shared" si="58"/>
        <v>32</v>
      </c>
      <c r="L117" s="144">
        <f t="shared" si="59"/>
        <v>37261064</v>
      </c>
    </row>
    <row r="118" spans="2:12" ht="18" customHeight="1" x14ac:dyDescent="0.15">
      <c r="B118" s="145" t="s">
        <v>113</v>
      </c>
      <c r="C118" s="144">
        <f t="shared" ref="C118:H118" si="61">C42+C76</f>
        <v>0</v>
      </c>
      <c r="D118" s="144">
        <f t="shared" si="61"/>
        <v>0</v>
      </c>
      <c r="E118" s="144">
        <f t="shared" si="61"/>
        <v>0</v>
      </c>
      <c r="F118" s="144">
        <f t="shared" si="61"/>
        <v>0</v>
      </c>
      <c r="G118" s="144">
        <f t="shared" si="61"/>
        <v>0</v>
      </c>
      <c r="H118" s="144">
        <f t="shared" si="61"/>
        <v>0</v>
      </c>
      <c r="I118" s="144"/>
      <c r="J118" s="144"/>
      <c r="K118" s="144">
        <f t="shared" si="58"/>
        <v>0</v>
      </c>
      <c r="L118" s="144">
        <f t="shared" si="59"/>
        <v>0</v>
      </c>
    </row>
    <row r="119" spans="2:12" ht="18" customHeight="1" x14ac:dyDescent="0.15">
      <c r="B119" s="145" t="s">
        <v>5</v>
      </c>
      <c r="C119" s="146">
        <f t="shared" ref="C119:L119" si="62">SUM(C120:C122)</f>
        <v>40</v>
      </c>
      <c r="D119" s="146">
        <f t="shared" si="62"/>
        <v>1286600</v>
      </c>
      <c r="E119" s="146">
        <f t="shared" si="62"/>
        <v>150</v>
      </c>
      <c r="F119" s="146">
        <f t="shared" si="62"/>
        <v>3803786</v>
      </c>
      <c r="G119" s="146">
        <f t="shared" si="62"/>
        <v>163</v>
      </c>
      <c r="H119" s="146">
        <f t="shared" si="62"/>
        <v>4214786</v>
      </c>
      <c r="I119" s="146">
        <f t="shared" si="62"/>
        <v>0</v>
      </c>
      <c r="J119" s="146">
        <f t="shared" si="62"/>
        <v>0</v>
      </c>
      <c r="K119" s="146">
        <f t="shared" si="62"/>
        <v>27</v>
      </c>
      <c r="L119" s="146">
        <f t="shared" si="62"/>
        <v>875600</v>
      </c>
    </row>
    <row r="120" spans="2:12" ht="18" customHeight="1" x14ac:dyDescent="0.15">
      <c r="B120" s="145" t="s">
        <v>115</v>
      </c>
      <c r="C120" s="144">
        <f>C44+C78</f>
        <v>3</v>
      </c>
      <c r="D120" s="144">
        <f t="shared" ref="D120:H120" si="63">D44+D78</f>
        <v>101300</v>
      </c>
      <c r="E120" s="144">
        <f t="shared" si="63"/>
        <v>0</v>
      </c>
      <c r="F120" s="144">
        <f t="shared" si="63"/>
        <v>0</v>
      </c>
      <c r="G120" s="144">
        <f t="shared" si="63"/>
        <v>1</v>
      </c>
      <c r="H120" s="144">
        <f t="shared" si="63"/>
        <v>20100</v>
      </c>
      <c r="I120" s="144"/>
      <c r="J120" s="144"/>
      <c r="K120" s="144">
        <f t="shared" ref="K120:K122" si="64">(C120+E120)-G120</f>
        <v>2</v>
      </c>
      <c r="L120" s="144">
        <f t="shared" ref="L120:L122" si="65">(D120+F120)-H120</f>
        <v>81200</v>
      </c>
    </row>
    <row r="121" spans="2:12" ht="18" customHeight="1" x14ac:dyDescent="0.15">
      <c r="B121" s="145" t="s">
        <v>114</v>
      </c>
      <c r="C121" s="144">
        <f t="shared" ref="C121:H121" si="66">C45+C79</f>
        <v>37</v>
      </c>
      <c r="D121" s="144">
        <f t="shared" si="66"/>
        <v>1185300</v>
      </c>
      <c r="E121" s="144">
        <f t="shared" si="66"/>
        <v>150</v>
      </c>
      <c r="F121" s="144">
        <f t="shared" si="66"/>
        <v>3803786</v>
      </c>
      <c r="G121" s="144">
        <f t="shared" si="66"/>
        <v>162</v>
      </c>
      <c r="H121" s="144">
        <f t="shared" si="66"/>
        <v>4194686</v>
      </c>
      <c r="I121" s="144"/>
      <c r="J121" s="144"/>
      <c r="K121" s="144">
        <f t="shared" si="64"/>
        <v>25</v>
      </c>
      <c r="L121" s="144">
        <f t="shared" si="65"/>
        <v>794400</v>
      </c>
    </row>
    <row r="122" spans="2:12" ht="18" customHeight="1" x14ac:dyDescent="0.15">
      <c r="B122" s="145" t="s">
        <v>113</v>
      </c>
      <c r="C122" s="144">
        <f t="shared" ref="C122:H122" si="67">C46+C80</f>
        <v>0</v>
      </c>
      <c r="D122" s="144">
        <f t="shared" si="67"/>
        <v>0</v>
      </c>
      <c r="E122" s="144">
        <f t="shared" si="67"/>
        <v>0</v>
      </c>
      <c r="F122" s="144">
        <f t="shared" si="67"/>
        <v>0</v>
      </c>
      <c r="G122" s="144">
        <f t="shared" si="67"/>
        <v>0</v>
      </c>
      <c r="H122" s="144">
        <f t="shared" si="67"/>
        <v>0</v>
      </c>
      <c r="I122" s="144"/>
      <c r="J122" s="144"/>
      <c r="K122" s="144">
        <f t="shared" si="64"/>
        <v>0</v>
      </c>
      <c r="L122" s="144">
        <f t="shared" si="65"/>
        <v>0</v>
      </c>
    </row>
    <row r="123" spans="2:12" ht="18" customHeight="1" x14ac:dyDescent="0.15">
      <c r="B123" s="147" t="s">
        <v>117</v>
      </c>
      <c r="C123" s="146">
        <f t="shared" ref="C123:L123" si="68">SUM(C124:C126)</f>
        <v>65</v>
      </c>
      <c r="D123" s="146">
        <f t="shared" si="68"/>
        <v>53341913</v>
      </c>
      <c r="E123" s="146">
        <f t="shared" si="68"/>
        <v>269</v>
      </c>
      <c r="F123" s="146">
        <f t="shared" si="68"/>
        <v>146820249</v>
      </c>
      <c r="G123" s="146">
        <f t="shared" si="68"/>
        <v>293</v>
      </c>
      <c r="H123" s="146">
        <f t="shared" si="68"/>
        <v>164295704</v>
      </c>
      <c r="I123" s="146">
        <f t="shared" si="68"/>
        <v>0</v>
      </c>
      <c r="J123" s="146">
        <f t="shared" si="68"/>
        <v>0</v>
      </c>
      <c r="K123" s="146">
        <f t="shared" si="68"/>
        <v>41</v>
      </c>
      <c r="L123" s="146">
        <f t="shared" si="68"/>
        <v>35866458</v>
      </c>
    </row>
    <row r="124" spans="2:12" ht="18" customHeight="1" x14ac:dyDescent="0.15">
      <c r="B124" s="145" t="s">
        <v>115</v>
      </c>
      <c r="C124" s="144">
        <f>C48+C82</f>
        <v>4</v>
      </c>
      <c r="D124" s="144">
        <f t="shared" ref="D124:H124" si="69">D48+D82</f>
        <v>1539800</v>
      </c>
      <c r="E124" s="144">
        <f t="shared" si="69"/>
        <v>0</v>
      </c>
      <c r="F124" s="144">
        <f t="shared" si="69"/>
        <v>0</v>
      </c>
      <c r="G124" s="144">
        <f t="shared" si="69"/>
        <v>3</v>
      </c>
      <c r="H124" s="144">
        <f t="shared" si="69"/>
        <v>1003100</v>
      </c>
      <c r="I124" s="144"/>
      <c r="J124" s="144"/>
      <c r="K124" s="144">
        <f t="shared" ref="K124:K126" si="70">(C124+E124)-G124</f>
        <v>1</v>
      </c>
      <c r="L124" s="144">
        <f t="shared" ref="L124:L126" si="71">(D124+F124)-H124</f>
        <v>536700</v>
      </c>
    </row>
    <row r="125" spans="2:12" ht="18" customHeight="1" x14ac:dyDescent="0.15">
      <c r="B125" s="145" t="s">
        <v>114</v>
      </c>
      <c r="C125" s="144">
        <f>C49+C83</f>
        <v>61</v>
      </c>
      <c r="D125" s="144">
        <f t="shared" ref="D125:H125" si="72">D49+D83</f>
        <v>51802113</v>
      </c>
      <c r="E125" s="144">
        <f t="shared" si="72"/>
        <v>269</v>
      </c>
      <c r="F125" s="144">
        <f t="shared" si="72"/>
        <v>146820249</v>
      </c>
      <c r="G125" s="144">
        <f t="shared" si="72"/>
        <v>290</v>
      </c>
      <c r="H125" s="144">
        <f t="shared" si="72"/>
        <v>163292604</v>
      </c>
      <c r="I125" s="144"/>
      <c r="J125" s="144"/>
      <c r="K125" s="144">
        <f t="shared" si="70"/>
        <v>40</v>
      </c>
      <c r="L125" s="144">
        <f t="shared" si="71"/>
        <v>35329758</v>
      </c>
    </row>
    <row r="126" spans="2:12" ht="18" customHeight="1" x14ac:dyDescent="0.15">
      <c r="B126" s="145" t="s">
        <v>113</v>
      </c>
      <c r="C126" s="144">
        <f t="shared" ref="C126:H126" si="73">C50+C84</f>
        <v>0</v>
      </c>
      <c r="D126" s="144">
        <f t="shared" si="73"/>
        <v>0</v>
      </c>
      <c r="E126" s="144">
        <f t="shared" si="73"/>
        <v>0</v>
      </c>
      <c r="F126" s="144">
        <f t="shared" si="73"/>
        <v>0</v>
      </c>
      <c r="G126" s="144">
        <f t="shared" si="73"/>
        <v>0</v>
      </c>
      <c r="H126" s="144">
        <f t="shared" si="73"/>
        <v>0</v>
      </c>
      <c r="I126" s="144"/>
      <c r="J126" s="144"/>
      <c r="K126" s="144">
        <f t="shared" si="70"/>
        <v>0</v>
      </c>
      <c r="L126" s="144">
        <f t="shared" si="71"/>
        <v>0</v>
      </c>
    </row>
    <row r="127" spans="2:12" ht="18" customHeight="1" x14ac:dyDescent="0.15">
      <c r="B127" s="145" t="s">
        <v>116</v>
      </c>
      <c r="C127" s="146">
        <f t="shared" ref="C127:L127" si="74">SUM(C128:C130)</f>
        <v>0</v>
      </c>
      <c r="D127" s="146">
        <f t="shared" si="74"/>
        <v>0</v>
      </c>
      <c r="E127" s="146">
        <f t="shared" si="74"/>
        <v>0</v>
      </c>
      <c r="F127" s="146">
        <f t="shared" si="74"/>
        <v>0</v>
      </c>
      <c r="G127" s="146">
        <f t="shared" si="74"/>
        <v>0</v>
      </c>
      <c r="H127" s="146">
        <f t="shared" si="74"/>
        <v>0</v>
      </c>
      <c r="I127" s="146">
        <f t="shared" si="74"/>
        <v>0</v>
      </c>
      <c r="J127" s="146">
        <f t="shared" si="74"/>
        <v>0</v>
      </c>
      <c r="K127" s="146">
        <f t="shared" si="74"/>
        <v>0</v>
      </c>
      <c r="L127" s="146">
        <f t="shared" si="74"/>
        <v>0</v>
      </c>
    </row>
    <row r="128" spans="2:12" ht="18" customHeight="1" x14ac:dyDescent="0.15">
      <c r="B128" s="145" t="s">
        <v>115</v>
      </c>
      <c r="C128" s="144">
        <f>C52+C86</f>
        <v>0</v>
      </c>
      <c r="D128" s="144">
        <f t="shared" ref="D128:H128" si="75">D52+D86</f>
        <v>0</v>
      </c>
      <c r="E128" s="144">
        <f t="shared" si="75"/>
        <v>0</v>
      </c>
      <c r="F128" s="144">
        <f t="shared" si="75"/>
        <v>0</v>
      </c>
      <c r="G128" s="144">
        <f t="shared" si="75"/>
        <v>0</v>
      </c>
      <c r="H128" s="144">
        <f t="shared" si="75"/>
        <v>0</v>
      </c>
      <c r="I128" s="144"/>
      <c r="J128" s="144"/>
      <c r="K128" s="144">
        <f t="shared" ref="K128:K130" si="76">(C128+E128)-G128</f>
        <v>0</v>
      </c>
      <c r="L128" s="144">
        <f t="shared" ref="L128:L130" si="77">(D128+F128)-H128</f>
        <v>0</v>
      </c>
    </row>
    <row r="129" spans="2:12" ht="18" customHeight="1" x14ac:dyDescent="0.15">
      <c r="B129" s="145" t="s">
        <v>114</v>
      </c>
      <c r="C129" s="144">
        <f t="shared" ref="C129:H129" si="78">C53+C87</f>
        <v>0</v>
      </c>
      <c r="D129" s="144">
        <f t="shared" si="78"/>
        <v>0</v>
      </c>
      <c r="E129" s="144">
        <f t="shared" si="78"/>
        <v>0</v>
      </c>
      <c r="F129" s="144">
        <f t="shared" si="78"/>
        <v>0</v>
      </c>
      <c r="G129" s="144">
        <f t="shared" si="78"/>
        <v>0</v>
      </c>
      <c r="H129" s="144">
        <f t="shared" si="78"/>
        <v>0</v>
      </c>
      <c r="I129" s="144"/>
      <c r="J129" s="144"/>
      <c r="K129" s="144">
        <f t="shared" si="76"/>
        <v>0</v>
      </c>
      <c r="L129" s="144">
        <f t="shared" si="77"/>
        <v>0</v>
      </c>
    </row>
    <row r="130" spans="2:12" ht="18" customHeight="1" x14ac:dyDescent="0.15">
      <c r="B130" s="145" t="s">
        <v>113</v>
      </c>
      <c r="C130" s="144">
        <f t="shared" ref="C130:H130" si="79">C54+C88</f>
        <v>0</v>
      </c>
      <c r="D130" s="144">
        <f t="shared" si="79"/>
        <v>0</v>
      </c>
      <c r="E130" s="144">
        <f t="shared" si="79"/>
        <v>0</v>
      </c>
      <c r="F130" s="144">
        <f t="shared" si="79"/>
        <v>0</v>
      </c>
      <c r="G130" s="144">
        <f t="shared" si="79"/>
        <v>0</v>
      </c>
      <c r="H130" s="144">
        <f t="shared" si="79"/>
        <v>0</v>
      </c>
      <c r="I130" s="144"/>
      <c r="J130" s="144"/>
      <c r="K130" s="144">
        <f t="shared" si="76"/>
        <v>0</v>
      </c>
      <c r="L130" s="144">
        <f t="shared" si="77"/>
        <v>0</v>
      </c>
    </row>
    <row r="131" spans="2:12" ht="18" customHeight="1" x14ac:dyDescent="0.15">
      <c r="B131" s="145" t="s">
        <v>8</v>
      </c>
      <c r="C131" s="144">
        <f t="shared" ref="C131:L131" si="80">C103+C107+C111+C115+C119+C123+C127</f>
        <v>260</v>
      </c>
      <c r="D131" s="144">
        <f t="shared" si="80"/>
        <v>194023032</v>
      </c>
      <c r="E131" s="144">
        <f t="shared" si="80"/>
        <v>1026</v>
      </c>
      <c r="F131" s="144">
        <f t="shared" si="80"/>
        <v>341153179</v>
      </c>
      <c r="G131" s="144">
        <f t="shared" si="80"/>
        <v>1132</v>
      </c>
      <c r="H131" s="144">
        <f t="shared" si="80"/>
        <v>401885696</v>
      </c>
      <c r="I131" s="144">
        <f t="shared" si="80"/>
        <v>0</v>
      </c>
      <c r="J131" s="144">
        <f t="shared" si="80"/>
        <v>0</v>
      </c>
      <c r="K131" s="144">
        <f t="shared" si="80"/>
        <v>154</v>
      </c>
      <c r="L131" s="144">
        <f t="shared" si="80"/>
        <v>133290515</v>
      </c>
    </row>
    <row r="132" spans="2:12" ht="18" customHeight="1" x14ac:dyDescent="0.15">
      <c r="B132" s="145" t="s">
        <v>115</v>
      </c>
      <c r="C132" s="144">
        <f t="shared" ref="C132:J132" si="81">C104+C108+C112+C116+C120+C124+C128</f>
        <v>17</v>
      </c>
      <c r="D132" s="144">
        <f t="shared" si="81"/>
        <v>8165933</v>
      </c>
      <c r="E132" s="144">
        <f t="shared" si="81"/>
        <v>0</v>
      </c>
      <c r="F132" s="144">
        <f t="shared" si="81"/>
        <v>0</v>
      </c>
      <c r="G132" s="144">
        <f t="shared" si="81"/>
        <v>10</v>
      </c>
      <c r="H132" s="144">
        <f t="shared" si="81"/>
        <v>4522033</v>
      </c>
      <c r="I132" s="144">
        <f t="shared" si="81"/>
        <v>0</v>
      </c>
      <c r="J132" s="144">
        <f t="shared" si="81"/>
        <v>0</v>
      </c>
      <c r="K132" s="144">
        <f t="shared" ref="K132:K134" si="82">(C132+E132)-G132</f>
        <v>7</v>
      </c>
      <c r="L132" s="144">
        <f t="shared" ref="L132:L134" si="83">(D132+F132)-H132</f>
        <v>3643900</v>
      </c>
    </row>
    <row r="133" spans="2:12" ht="18" customHeight="1" x14ac:dyDescent="0.15">
      <c r="B133" s="145" t="s">
        <v>114</v>
      </c>
      <c r="C133" s="144">
        <f t="shared" ref="C133:J133" si="84">C105+C109+C113+C117+C121+C125+C129</f>
        <v>243</v>
      </c>
      <c r="D133" s="144">
        <f t="shared" si="84"/>
        <v>185857099</v>
      </c>
      <c r="E133" s="144">
        <f t="shared" si="84"/>
        <v>1026</v>
      </c>
      <c r="F133" s="144">
        <f t="shared" si="84"/>
        <v>341153179</v>
      </c>
      <c r="G133" s="144">
        <f t="shared" si="84"/>
        <v>1122</v>
      </c>
      <c r="H133" s="144">
        <f t="shared" si="84"/>
        <v>397363663</v>
      </c>
      <c r="I133" s="144">
        <f t="shared" si="84"/>
        <v>0</v>
      </c>
      <c r="J133" s="144">
        <f t="shared" si="84"/>
        <v>0</v>
      </c>
      <c r="K133" s="144">
        <f t="shared" si="82"/>
        <v>147</v>
      </c>
      <c r="L133" s="144">
        <f t="shared" si="83"/>
        <v>129646615</v>
      </c>
    </row>
    <row r="134" spans="2:12" ht="18" customHeight="1" x14ac:dyDescent="0.15">
      <c r="B134" s="145" t="s">
        <v>113</v>
      </c>
      <c r="C134" s="144">
        <f t="shared" ref="C134:J134" si="85">C106+C110+C114+C118+C122+C126+C130</f>
        <v>0</v>
      </c>
      <c r="D134" s="144">
        <f t="shared" si="85"/>
        <v>0</v>
      </c>
      <c r="E134" s="144">
        <f t="shared" si="85"/>
        <v>0</v>
      </c>
      <c r="F134" s="144">
        <f t="shared" si="85"/>
        <v>0</v>
      </c>
      <c r="G134" s="144">
        <f t="shared" si="85"/>
        <v>0</v>
      </c>
      <c r="H134" s="144">
        <f t="shared" si="85"/>
        <v>0</v>
      </c>
      <c r="I134" s="144">
        <f t="shared" si="85"/>
        <v>0</v>
      </c>
      <c r="J134" s="144">
        <f t="shared" si="85"/>
        <v>0</v>
      </c>
      <c r="K134" s="144">
        <f t="shared" si="82"/>
        <v>0</v>
      </c>
      <c r="L134" s="144">
        <f t="shared" si="83"/>
        <v>0</v>
      </c>
    </row>
  </sheetData>
  <sheetProtection selectLockedCells="1"/>
  <mergeCells count="37">
    <mergeCell ref="A24:L24"/>
    <mergeCell ref="A1:L1"/>
    <mergeCell ref="A3:B6"/>
    <mergeCell ref="C3:L3"/>
    <mergeCell ref="C4:D5"/>
    <mergeCell ref="E4:F5"/>
    <mergeCell ref="G4:H5"/>
    <mergeCell ref="K4:L5"/>
    <mergeCell ref="I5:J5"/>
    <mergeCell ref="M23:X23"/>
    <mergeCell ref="A7:A12"/>
    <mergeCell ref="A13:A17"/>
    <mergeCell ref="A18:A22"/>
    <mergeCell ref="A23:L23"/>
    <mergeCell ref="M7:M12"/>
    <mergeCell ref="M13:M17"/>
    <mergeCell ref="M18:M22"/>
    <mergeCell ref="M1:X1"/>
    <mergeCell ref="M3:N6"/>
    <mergeCell ref="O3:X3"/>
    <mergeCell ref="O4:P5"/>
    <mergeCell ref="Q4:R5"/>
    <mergeCell ref="S4:T5"/>
    <mergeCell ref="W4:X5"/>
    <mergeCell ref="U5:V5"/>
    <mergeCell ref="Y23:AJ23"/>
    <mergeCell ref="Y1:AJ1"/>
    <mergeCell ref="Y3:Z6"/>
    <mergeCell ref="AA3:AJ3"/>
    <mergeCell ref="AA4:AB5"/>
    <mergeCell ref="AC4:AD5"/>
    <mergeCell ref="AE4:AF5"/>
    <mergeCell ref="AI4:AJ5"/>
    <mergeCell ref="AG5:AH5"/>
    <mergeCell ref="Y7:Y12"/>
    <mergeCell ref="Y13:Y17"/>
    <mergeCell ref="Y18:Y22"/>
  </mergeCells>
  <phoneticPr fontId="2"/>
  <conditionalFormatting sqref="O12:X12 W8:X11 Q13:X16 O17:X17">
    <cfRule type="expression" dxfId="27" priority="15">
      <formula>O8=""</formula>
    </cfRule>
  </conditionalFormatting>
  <conditionalFormatting sqref="O8:V11">
    <cfRule type="expression" dxfId="26" priority="14">
      <formula>O8=""</formula>
    </cfRule>
  </conditionalFormatting>
  <conditionalFormatting sqref="O13:P16">
    <cfRule type="expression" dxfId="25" priority="13">
      <formula>O13=""</formula>
    </cfRule>
  </conditionalFormatting>
  <conditionalFormatting sqref="C12:D12 C17:L22 K8:L12 E13:L16">
    <cfRule type="expression" dxfId="24" priority="12">
      <formula>C8=""</formula>
    </cfRule>
  </conditionalFormatting>
  <conditionalFormatting sqref="C8:D11">
    <cfRule type="expression" dxfId="23" priority="11">
      <formula>C8=""</formula>
    </cfRule>
  </conditionalFormatting>
  <conditionalFormatting sqref="C13:D16">
    <cfRule type="expression" dxfId="22" priority="10">
      <formula>C13=""</formula>
    </cfRule>
  </conditionalFormatting>
  <conditionalFormatting sqref="C3:L3 AA3:AJ3 O3:X3">
    <cfRule type="expression" dxfId="21" priority="16">
      <formula>#REF!=""</formula>
    </cfRule>
  </conditionalFormatting>
  <conditionalFormatting sqref="AA8:AH11">
    <cfRule type="expression" dxfId="20" priority="6">
      <formula>AA8=""</formula>
    </cfRule>
  </conditionalFormatting>
  <conditionalFormatting sqref="E12:J12">
    <cfRule type="expression" dxfId="19" priority="9">
      <formula>E12=""</formula>
    </cfRule>
  </conditionalFormatting>
  <conditionalFormatting sqref="E8:J11">
    <cfRule type="expression" dxfId="18" priority="8">
      <formula>E8=""</formula>
    </cfRule>
  </conditionalFormatting>
  <conditionalFormatting sqref="AA12:AJ12 AI8:AJ11 AC13:AJ16 AA17:AJ17">
    <cfRule type="expression" dxfId="17" priority="7">
      <formula>AA8=""</formula>
    </cfRule>
  </conditionalFormatting>
  <conditionalFormatting sqref="AA13:AB16">
    <cfRule type="expression" dxfId="16" priority="5">
      <formula>AA13=""</formula>
    </cfRule>
  </conditionalFormatting>
  <conditionalFormatting sqref="AA18:AF21">
    <cfRule type="expression" dxfId="15" priority="1">
      <formula>AA18=""</formula>
    </cfRule>
  </conditionalFormatting>
  <conditionalFormatting sqref="AA22:AJ22 AG18:AJ21">
    <cfRule type="expression" dxfId="14" priority="3">
      <formula>AA18=""</formula>
    </cfRule>
  </conditionalFormatting>
  <conditionalFormatting sqref="O18:T21">
    <cfRule type="expression" dxfId="13" priority="2">
      <formula>O18=""</formula>
    </cfRule>
  </conditionalFormatting>
  <conditionalFormatting sqref="O22:X22 U18:X21">
    <cfRule type="expression" dxfId="12" priority="4">
      <formula>O18=""</formula>
    </cfRule>
  </conditionalFormatting>
  <pageMargins left="0.70866141732283472" right="0.70866141732283472" top="0.74803149606299213" bottom="0.74803149606299213" header="0.31496062992125984" footer="0.31496062992125984"/>
  <pageSetup paperSize="9" scale="99" firstPageNumber="41" orientation="portrait" useFirstPageNumber="1" r:id="rId1"/>
  <headerFooter>
    <oddFooter>&amp;C&amp;"ＭＳ 明朝,標準"&amp;P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view="pageBreakPreview" zoomScale="115" zoomScaleNormal="100" zoomScaleSheetLayoutView="115" workbookViewId="0">
      <selection activeCell="C6" sqref="C6"/>
    </sheetView>
  </sheetViews>
  <sheetFormatPr defaultRowHeight="13.5" x14ac:dyDescent="0.15"/>
  <cols>
    <col min="1" max="1" width="8.75" style="2" customWidth="1"/>
    <col min="2" max="4" width="12.5" style="2" customWidth="1"/>
    <col min="5" max="5" width="16.25" style="2" customWidth="1"/>
    <col min="6" max="7" width="10" style="2" customWidth="1"/>
    <col min="8" max="16384" width="9" style="2"/>
  </cols>
  <sheetData>
    <row r="1" spans="1:7" ht="30" customHeight="1" x14ac:dyDescent="0.15">
      <c r="A1" s="242" t="s">
        <v>32</v>
      </c>
      <c r="B1" s="242"/>
      <c r="C1" s="242"/>
      <c r="D1" s="242"/>
      <c r="E1" s="242"/>
      <c r="F1" s="242"/>
      <c r="G1" s="242"/>
    </row>
    <row r="2" spans="1:7" x14ac:dyDescent="0.15">
      <c r="A2" s="8"/>
      <c r="B2" s="8"/>
      <c r="C2" s="8"/>
      <c r="D2" s="8"/>
      <c r="E2" s="8"/>
      <c r="F2" s="8"/>
      <c r="G2" s="8"/>
    </row>
    <row r="3" spans="1:7" ht="18.75" customHeight="1" x14ac:dyDescent="0.15">
      <c r="A3" s="275" t="s">
        <v>9</v>
      </c>
      <c r="B3" s="275" t="s">
        <v>0</v>
      </c>
      <c r="C3" s="275" t="s">
        <v>30</v>
      </c>
      <c r="D3" s="275" t="s">
        <v>18</v>
      </c>
      <c r="E3" s="275" t="s">
        <v>17</v>
      </c>
      <c r="F3" s="275" t="s">
        <v>33</v>
      </c>
      <c r="G3" s="275"/>
    </row>
    <row r="4" spans="1:7" ht="18.75" customHeight="1" x14ac:dyDescent="0.15">
      <c r="A4" s="275"/>
      <c r="B4" s="275"/>
      <c r="C4" s="275"/>
      <c r="D4" s="275"/>
      <c r="E4" s="275"/>
      <c r="F4" s="154" t="s">
        <v>30</v>
      </c>
      <c r="G4" s="154" t="s">
        <v>17</v>
      </c>
    </row>
    <row r="5" spans="1:7" ht="11.25" customHeight="1" x14ac:dyDescent="0.15">
      <c r="A5" s="3"/>
      <c r="B5" s="3"/>
      <c r="C5" s="153" t="s">
        <v>1</v>
      </c>
      <c r="D5" s="153" t="s">
        <v>19</v>
      </c>
      <c r="E5" s="153" t="s">
        <v>3</v>
      </c>
      <c r="F5" s="153" t="s">
        <v>36</v>
      </c>
      <c r="G5" s="153" t="s">
        <v>36</v>
      </c>
    </row>
    <row r="6" spans="1:7" ht="22.5" customHeight="1" x14ac:dyDescent="0.15">
      <c r="A6" s="276" t="s">
        <v>34</v>
      </c>
      <c r="B6" s="19">
        <f>B7-1</f>
        <v>28</v>
      </c>
      <c r="C6" s="29">
        <v>8452</v>
      </c>
      <c r="D6" s="29">
        <v>30109</v>
      </c>
      <c r="E6" s="29">
        <v>1431060513</v>
      </c>
      <c r="F6" s="30">
        <v>41.3</v>
      </c>
      <c r="G6" s="30">
        <v>43.5</v>
      </c>
    </row>
    <row r="7" spans="1:7" ht="22.5" customHeight="1" x14ac:dyDescent="0.15">
      <c r="A7" s="277"/>
      <c r="B7" s="26">
        <f>B8-1</f>
        <v>29</v>
      </c>
      <c r="C7" s="16">
        <v>6551</v>
      </c>
      <c r="D7" s="16">
        <v>22718</v>
      </c>
      <c r="E7" s="16">
        <v>1134800918</v>
      </c>
      <c r="F7" s="20">
        <v>38.200000000000003</v>
      </c>
      <c r="G7" s="20">
        <v>40.4</v>
      </c>
    </row>
    <row r="8" spans="1:7" ht="22.5" customHeight="1" x14ac:dyDescent="0.15">
      <c r="A8" s="277"/>
      <c r="B8" s="21">
        <v>30</v>
      </c>
      <c r="C8" s="16">
        <v>6044</v>
      </c>
      <c r="D8" s="16">
        <v>20634</v>
      </c>
      <c r="E8" s="16">
        <v>1293125479</v>
      </c>
      <c r="F8" s="20">
        <v>39.5</v>
      </c>
      <c r="G8" s="20">
        <v>45.8</v>
      </c>
    </row>
    <row r="9" spans="1:7" ht="22.5" customHeight="1" x14ac:dyDescent="0.15">
      <c r="A9" s="277"/>
      <c r="B9" s="21" t="s">
        <v>38</v>
      </c>
      <c r="C9" s="16">
        <v>5609</v>
      </c>
      <c r="D9" s="16">
        <v>18992</v>
      </c>
      <c r="E9" s="16">
        <v>1015510153</v>
      </c>
      <c r="F9" s="20">
        <v>39.200000000000003</v>
      </c>
      <c r="G9" s="20">
        <v>41.1</v>
      </c>
    </row>
    <row r="10" spans="1:7" ht="22.5" customHeight="1" x14ac:dyDescent="0.15">
      <c r="A10" s="277"/>
      <c r="B10" s="21" t="s">
        <v>108</v>
      </c>
      <c r="C10" s="16">
        <v>5872</v>
      </c>
      <c r="D10" s="16">
        <v>19647</v>
      </c>
      <c r="E10" s="16">
        <v>1038654746</v>
      </c>
      <c r="F10" s="20">
        <v>36.6</v>
      </c>
      <c r="G10" s="20">
        <v>43.4</v>
      </c>
    </row>
    <row r="11" spans="1:7" ht="22.5" customHeight="1" x14ac:dyDescent="0.15">
      <c r="A11" s="276" t="s">
        <v>4</v>
      </c>
      <c r="B11" s="26">
        <f t="shared" ref="B11:B30" si="0">B6</f>
        <v>28</v>
      </c>
      <c r="C11" s="16">
        <v>53106</v>
      </c>
      <c r="D11" s="16">
        <v>207096</v>
      </c>
      <c r="E11" s="16">
        <v>7391252000</v>
      </c>
      <c r="F11" s="20">
        <v>62.6</v>
      </c>
      <c r="G11" s="20">
        <v>55.2</v>
      </c>
    </row>
    <row r="12" spans="1:7" ht="22.5" customHeight="1" x14ac:dyDescent="0.15">
      <c r="A12" s="277"/>
      <c r="B12" s="26">
        <f t="shared" si="0"/>
        <v>29</v>
      </c>
      <c r="C12" s="16">
        <v>53068</v>
      </c>
      <c r="D12" s="16">
        <v>207014</v>
      </c>
      <c r="E12" s="16">
        <v>7452829128</v>
      </c>
      <c r="F12" s="20">
        <v>62.4</v>
      </c>
      <c r="G12" s="20">
        <v>55.4</v>
      </c>
    </row>
    <row r="13" spans="1:7" ht="22.5" customHeight="1" x14ac:dyDescent="0.15">
      <c r="A13" s="277"/>
      <c r="B13" s="26">
        <f t="shared" si="0"/>
        <v>30</v>
      </c>
      <c r="C13" s="16">
        <v>52906</v>
      </c>
      <c r="D13" s="16">
        <v>206660</v>
      </c>
      <c r="E13" s="16">
        <v>7387761699</v>
      </c>
      <c r="F13" s="20">
        <v>62.1</v>
      </c>
      <c r="G13" s="20">
        <v>55.5</v>
      </c>
    </row>
    <row r="14" spans="1:7" ht="22.5" customHeight="1" x14ac:dyDescent="0.15">
      <c r="A14" s="277"/>
      <c r="B14" s="26" t="str">
        <f t="shared" si="0"/>
        <v>令和元年度</v>
      </c>
      <c r="C14" s="16">
        <v>52836</v>
      </c>
      <c r="D14" s="16">
        <v>206412</v>
      </c>
      <c r="E14" s="16">
        <v>7556636835</v>
      </c>
      <c r="F14" s="20">
        <v>64.099999999999994</v>
      </c>
      <c r="G14" s="20">
        <v>56.2</v>
      </c>
    </row>
    <row r="15" spans="1:7" ht="22.5" customHeight="1" x14ac:dyDescent="0.15">
      <c r="A15" s="277"/>
      <c r="B15" s="26" t="str">
        <f t="shared" si="0"/>
        <v>令和２年度</v>
      </c>
      <c r="C15" s="16">
        <v>53146</v>
      </c>
      <c r="D15" s="16">
        <v>207884</v>
      </c>
      <c r="E15" s="16">
        <v>8033616830</v>
      </c>
      <c r="F15" s="20">
        <v>68.099999999999994</v>
      </c>
      <c r="G15" s="20">
        <v>58.6</v>
      </c>
    </row>
    <row r="16" spans="1:7" ht="22.5" customHeight="1" x14ac:dyDescent="0.15">
      <c r="A16" s="276" t="s">
        <v>5</v>
      </c>
      <c r="B16" s="26">
        <f t="shared" si="0"/>
        <v>28</v>
      </c>
      <c r="C16" s="16">
        <v>10194</v>
      </c>
      <c r="D16" s="16">
        <v>15350</v>
      </c>
      <c r="E16" s="16">
        <v>87854000</v>
      </c>
      <c r="F16" s="20">
        <v>20.5</v>
      </c>
      <c r="G16" s="20">
        <v>20.2</v>
      </c>
    </row>
    <row r="17" spans="1:7" ht="22.5" customHeight="1" x14ac:dyDescent="0.15">
      <c r="A17" s="277"/>
      <c r="B17" s="26">
        <f t="shared" si="0"/>
        <v>29</v>
      </c>
      <c r="C17" s="16">
        <v>10014</v>
      </c>
      <c r="D17" s="16">
        <v>15059</v>
      </c>
      <c r="E17" s="16">
        <v>89443000</v>
      </c>
      <c r="F17" s="20">
        <v>20.100000000000001</v>
      </c>
      <c r="G17" s="20">
        <v>19.7</v>
      </c>
    </row>
    <row r="18" spans="1:7" ht="22.5" customHeight="1" x14ac:dyDescent="0.15">
      <c r="A18" s="277"/>
      <c r="B18" s="26">
        <f t="shared" si="0"/>
        <v>30</v>
      </c>
      <c r="C18" s="16">
        <v>9803</v>
      </c>
      <c r="D18" s="16">
        <v>14712</v>
      </c>
      <c r="E18" s="16">
        <v>90467500</v>
      </c>
      <c r="F18" s="20">
        <v>19.7</v>
      </c>
      <c r="G18" s="20">
        <v>19.100000000000001</v>
      </c>
    </row>
    <row r="19" spans="1:7" ht="22.5" customHeight="1" x14ac:dyDescent="0.15">
      <c r="A19" s="277"/>
      <c r="B19" s="26" t="str">
        <f t="shared" si="0"/>
        <v>令和元年度</v>
      </c>
      <c r="C19" s="16">
        <v>9626</v>
      </c>
      <c r="D19" s="16">
        <v>14410</v>
      </c>
      <c r="E19" s="16">
        <v>91457200</v>
      </c>
      <c r="F19" s="20">
        <v>19.600000000000001</v>
      </c>
      <c r="G19" s="20">
        <v>18.899999999999999</v>
      </c>
    </row>
    <row r="20" spans="1:7" ht="22.5" customHeight="1" x14ac:dyDescent="0.15">
      <c r="A20" s="277"/>
      <c r="B20" s="26" t="str">
        <f t="shared" si="0"/>
        <v>令和２年度</v>
      </c>
      <c r="C20" s="16">
        <v>9549</v>
      </c>
      <c r="D20" s="16">
        <v>14063</v>
      </c>
      <c r="E20" s="16">
        <v>91842800</v>
      </c>
      <c r="F20" s="20">
        <v>19.2</v>
      </c>
      <c r="G20" s="20">
        <v>18.2</v>
      </c>
    </row>
    <row r="21" spans="1:7" ht="22.5" customHeight="1" x14ac:dyDescent="0.15">
      <c r="A21" s="278" t="s">
        <v>31</v>
      </c>
      <c r="B21" s="26">
        <f t="shared" si="0"/>
        <v>28</v>
      </c>
      <c r="C21" s="16">
        <v>15031</v>
      </c>
      <c r="D21" s="16">
        <v>111496</v>
      </c>
      <c r="E21" s="16">
        <v>2133804050</v>
      </c>
      <c r="F21" s="20">
        <v>57.8</v>
      </c>
      <c r="G21" s="20">
        <v>60.3</v>
      </c>
    </row>
    <row r="22" spans="1:7" ht="22.5" customHeight="1" x14ac:dyDescent="0.15">
      <c r="A22" s="217"/>
      <c r="B22" s="26">
        <f t="shared" si="0"/>
        <v>29</v>
      </c>
      <c r="C22" s="16">
        <v>14385</v>
      </c>
      <c r="D22" s="16">
        <v>106663</v>
      </c>
      <c r="E22" s="16">
        <v>2019210045</v>
      </c>
      <c r="F22" s="20">
        <v>57.8</v>
      </c>
      <c r="G22" s="20">
        <v>60.4</v>
      </c>
    </row>
    <row r="23" spans="1:7" ht="22.5" customHeight="1" x14ac:dyDescent="0.15">
      <c r="A23" s="217"/>
      <c r="B23" s="26">
        <f t="shared" si="0"/>
        <v>30</v>
      </c>
      <c r="C23" s="16">
        <v>13903</v>
      </c>
      <c r="D23" s="16">
        <v>102454</v>
      </c>
      <c r="E23" s="16">
        <v>1933129044</v>
      </c>
      <c r="F23" s="20">
        <v>57.6</v>
      </c>
      <c r="G23" s="20">
        <v>60</v>
      </c>
    </row>
    <row r="24" spans="1:7" ht="22.5" customHeight="1" x14ac:dyDescent="0.15">
      <c r="A24" s="217"/>
      <c r="B24" s="26" t="str">
        <f t="shared" si="0"/>
        <v>令和元年度</v>
      </c>
      <c r="C24" s="16">
        <v>13670</v>
      </c>
      <c r="D24" s="16">
        <v>100381</v>
      </c>
      <c r="E24" s="16">
        <v>1885294097</v>
      </c>
      <c r="F24" s="20">
        <v>53.7</v>
      </c>
      <c r="G24" s="20">
        <v>65</v>
      </c>
    </row>
    <row r="25" spans="1:7" ht="22.5" customHeight="1" x14ac:dyDescent="0.15">
      <c r="A25" s="217"/>
      <c r="B25" s="26" t="str">
        <f t="shared" si="0"/>
        <v>令和２年度</v>
      </c>
      <c r="C25" s="16">
        <v>13527</v>
      </c>
      <c r="D25" s="16">
        <v>100434</v>
      </c>
      <c r="E25" s="16">
        <v>1894945142</v>
      </c>
      <c r="F25" s="20">
        <v>58.4</v>
      </c>
      <c r="G25" s="20">
        <v>65.5</v>
      </c>
    </row>
    <row r="26" spans="1:7" ht="22.5" customHeight="1" x14ac:dyDescent="0.15">
      <c r="A26" s="274" t="s">
        <v>8</v>
      </c>
      <c r="B26" s="26">
        <f t="shared" si="0"/>
        <v>28</v>
      </c>
      <c r="C26" s="15">
        <v>86783</v>
      </c>
      <c r="D26" s="15">
        <v>364051</v>
      </c>
      <c r="E26" s="15">
        <v>11043970563</v>
      </c>
      <c r="F26" s="20">
        <v>49.2</v>
      </c>
      <c r="G26" s="20">
        <v>55.5</v>
      </c>
    </row>
    <row r="27" spans="1:7" ht="22.5" customHeight="1" x14ac:dyDescent="0.15">
      <c r="A27" s="258"/>
      <c r="B27" s="26">
        <f t="shared" si="0"/>
        <v>29</v>
      </c>
      <c r="C27" s="15">
        <v>84018</v>
      </c>
      <c r="D27" s="15">
        <v>351454</v>
      </c>
      <c r="E27" s="15">
        <v>10696283091</v>
      </c>
      <c r="F27" s="20">
        <v>48.4</v>
      </c>
      <c r="G27" s="20">
        <v>54</v>
      </c>
    </row>
    <row r="28" spans="1:7" ht="22.5" customHeight="1" x14ac:dyDescent="0.15">
      <c r="A28" s="258"/>
      <c r="B28" s="26">
        <f t="shared" si="0"/>
        <v>30</v>
      </c>
      <c r="C28" s="15">
        <v>82656</v>
      </c>
      <c r="D28" s="15">
        <v>344460</v>
      </c>
      <c r="E28" s="15">
        <v>10704483722</v>
      </c>
      <c r="F28" s="20">
        <v>47.5</v>
      </c>
      <c r="G28" s="20">
        <v>53.3</v>
      </c>
    </row>
    <row r="29" spans="1:7" ht="22.5" customHeight="1" x14ac:dyDescent="0.15">
      <c r="A29" s="258"/>
      <c r="B29" s="26" t="str">
        <f t="shared" si="0"/>
        <v>令和元年度</v>
      </c>
      <c r="C29" s="15">
        <v>81741</v>
      </c>
      <c r="D29" s="15">
        <v>340195</v>
      </c>
      <c r="E29" s="15">
        <v>10548898285</v>
      </c>
      <c r="F29" s="20">
        <v>47.4</v>
      </c>
      <c r="G29" s="20">
        <v>54</v>
      </c>
    </row>
    <row r="30" spans="1:7" ht="22.5" customHeight="1" x14ac:dyDescent="0.15">
      <c r="A30" s="259"/>
      <c r="B30" s="26" t="str">
        <f t="shared" si="0"/>
        <v>令和２年度</v>
      </c>
      <c r="C30" s="15">
        <v>82094</v>
      </c>
      <c r="D30" s="15">
        <v>342028</v>
      </c>
      <c r="E30" s="15">
        <v>11059059518</v>
      </c>
      <c r="F30" s="20">
        <v>51.1</v>
      </c>
      <c r="G30" s="20">
        <v>54.7</v>
      </c>
    </row>
  </sheetData>
  <sheetProtection selectLockedCells="1"/>
  <mergeCells count="12">
    <mergeCell ref="A26:A30"/>
    <mergeCell ref="A3:A4"/>
    <mergeCell ref="B3:B4"/>
    <mergeCell ref="C3:C4"/>
    <mergeCell ref="A1:G1"/>
    <mergeCell ref="A6:A10"/>
    <mergeCell ref="A11:A15"/>
    <mergeCell ref="A16:A20"/>
    <mergeCell ref="A21:A25"/>
    <mergeCell ref="D3:D4"/>
    <mergeCell ref="E3:E4"/>
    <mergeCell ref="F3:G3"/>
  </mergeCells>
  <phoneticPr fontId="2"/>
  <conditionalFormatting sqref="B10:G10">
    <cfRule type="expression" dxfId="11" priority="10">
      <formula>B10=""</formula>
    </cfRule>
  </conditionalFormatting>
  <conditionalFormatting sqref="C6:G25">
    <cfRule type="expression" dxfId="10" priority="8">
      <formula>C6=""</formula>
    </cfRule>
  </conditionalFormatting>
  <conditionalFormatting sqref="F26:G30">
    <cfRule type="expression" dxfId="9" priority="9">
      <formula>F26=""</formula>
    </cfRule>
  </conditionalFormatting>
  <conditionalFormatting sqref="C9:G9">
    <cfRule type="expression" dxfId="8" priority="7">
      <formula>C9=""</formula>
    </cfRule>
  </conditionalFormatting>
  <conditionalFormatting sqref="B9:G9">
    <cfRule type="expression" dxfId="7" priority="6">
      <formula>B9=""</formula>
    </cfRule>
  </conditionalFormatting>
  <conditionalFormatting sqref="C8:G8">
    <cfRule type="expression" dxfId="6" priority="5">
      <formula>C8=""</formula>
    </cfRule>
  </conditionalFormatting>
  <conditionalFormatting sqref="B9:G9">
    <cfRule type="expression" dxfId="5" priority="4">
      <formula>B9=""</formula>
    </cfRule>
  </conditionalFormatting>
  <conditionalFormatting sqref="C8:G8">
    <cfRule type="expression" dxfId="4" priority="3">
      <formula>C8=""</formula>
    </cfRule>
  </conditionalFormatting>
  <conditionalFormatting sqref="B8:G8">
    <cfRule type="expression" dxfId="3" priority="2">
      <formula>B8=""</formula>
    </cfRule>
  </conditionalFormatting>
  <conditionalFormatting sqref="C7:G7">
    <cfRule type="expression" dxfId="2" priority="1">
      <formula>C7=""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44" orientation="portrait" useFirstPageNumber="1" r:id="rId1"/>
  <headerFooter>
    <oddFooter>&amp;C&amp;"ＭＳ 明朝,標準"&amp;P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showGridLines="0" view="pageBreakPreview" zoomScale="115" zoomScaleNormal="100" zoomScaleSheetLayoutView="115" workbookViewId="0">
      <selection sqref="A1:I1"/>
    </sheetView>
  </sheetViews>
  <sheetFormatPr defaultRowHeight="13.5" x14ac:dyDescent="0.15"/>
  <cols>
    <col min="1" max="1" width="9.75" style="2" customWidth="1"/>
    <col min="2" max="10" width="9" style="2"/>
    <col min="11" max="11" width="11.125" style="2" bestFit="1" customWidth="1"/>
    <col min="12" max="15" width="11.25" style="2" customWidth="1"/>
    <col min="16" max="16384" width="9" style="2"/>
  </cols>
  <sheetData>
    <row r="1" spans="1:15" ht="30" customHeight="1" x14ac:dyDescent="0.15">
      <c r="A1" s="279" t="s">
        <v>35</v>
      </c>
      <c r="B1" s="279"/>
      <c r="C1" s="279"/>
      <c r="D1" s="279"/>
      <c r="E1" s="279"/>
      <c r="F1" s="279"/>
      <c r="G1" s="279"/>
      <c r="H1" s="279"/>
      <c r="I1" s="279"/>
      <c r="K1" s="9"/>
      <c r="L1" s="22" t="s">
        <v>21</v>
      </c>
      <c r="M1" s="22" t="s">
        <v>4</v>
      </c>
      <c r="N1" s="22" t="s">
        <v>5</v>
      </c>
      <c r="O1" s="22" t="s">
        <v>24</v>
      </c>
    </row>
    <row r="2" spans="1:15" x14ac:dyDescent="0.15">
      <c r="K2" s="17">
        <f>'44'!B6</f>
        <v>28</v>
      </c>
      <c r="L2" s="18">
        <f>'44'!F6</f>
        <v>41.3</v>
      </c>
      <c r="M2" s="18">
        <f>'44'!F11</f>
        <v>62.6</v>
      </c>
      <c r="N2" s="18">
        <f>'44'!F16</f>
        <v>20.5</v>
      </c>
      <c r="O2" s="18">
        <f>'44'!F21</f>
        <v>57.8</v>
      </c>
    </row>
    <row r="3" spans="1:15" x14ac:dyDescent="0.15">
      <c r="K3" s="17">
        <f>'44'!B7</f>
        <v>29</v>
      </c>
      <c r="L3" s="18">
        <f>'44'!F7</f>
        <v>38.200000000000003</v>
      </c>
      <c r="M3" s="18">
        <f>'44'!F12</f>
        <v>62.4</v>
      </c>
      <c r="N3" s="18">
        <f>'44'!F17</f>
        <v>20.100000000000001</v>
      </c>
      <c r="O3" s="18">
        <f>'44'!F22</f>
        <v>57.8</v>
      </c>
    </row>
    <row r="4" spans="1:15" x14ac:dyDescent="0.15">
      <c r="K4" s="17">
        <f>'44'!B8</f>
        <v>30</v>
      </c>
      <c r="L4" s="18">
        <f>'44'!F8</f>
        <v>39.5</v>
      </c>
      <c r="M4" s="18">
        <f>'44'!F13</f>
        <v>62.1</v>
      </c>
      <c r="N4" s="18">
        <f>'44'!F18</f>
        <v>19.7</v>
      </c>
      <c r="O4" s="18">
        <f>'44'!F23</f>
        <v>57.6</v>
      </c>
    </row>
    <row r="5" spans="1:15" x14ac:dyDescent="0.15">
      <c r="K5" s="17" t="str">
        <f>'44'!B9</f>
        <v>令和元年度</v>
      </c>
      <c r="L5" s="18">
        <f>'44'!F9</f>
        <v>39.200000000000003</v>
      </c>
      <c r="M5" s="18">
        <f>'44'!F14</f>
        <v>64.099999999999994</v>
      </c>
      <c r="N5" s="18">
        <f>'44'!F19</f>
        <v>19.600000000000001</v>
      </c>
      <c r="O5" s="18">
        <f>'44'!F24</f>
        <v>53.7</v>
      </c>
    </row>
    <row r="6" spans="1:15" x14ac:dyDescent="0.15">
      <c r="K6" s="17" t="str">
        <f>'44'!B10</f>
        <v>令和２年度</v>
      </c>
      <c r="L6" s="18">
        <f>'44'!F10</f>
        <v>36.6</v>
      </c>
      <c r="M6" s="18">
        <f>'44'!F15</f>
        <v>68.099999999999994</v>
      </c>
      <c r="N6" s="18">
        <f>'44'!F20</f>
        <v>19.2</v>
      </c>
      <c r="O6" s="18">
        <f>'44'!F25</f>
        <v>58.4</v>
      </c>
    </row>
  </sheetData>
  <sheetProtection selectLockedCells="1"/>
  <mergeCells count="1">
    <mergeCell ref="A1:I1"/>
  </mergeCells>
  <phoneticPr fontId="2"/>
  <pageMargins left="0.94488188976377963" right="0.70866141732283472" top="0.74803149606299213" bottom="0.74803149606299213" header="0.31496062992125984" footer="0.11811023622047245"/>
  <pageSetup paperSize="9" firstPageNumber="45" orientation="portrait" useFirstPageNumber="1" r:id="rId1"/>
  <headerFooter>
    <oddFooter xml:space="preserve">&amp;C&amp;"ＭＳ 明朝,標準"&amp;P
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view="pageBreakPreview" zoomScale="115" zoomScaleNormal="100" zoomScaleSheetLayoutView="115" workbookViewId="0">
      <selection sqref="A1:K1"/>
    </sheetView>
  </sheetViews>
  <sheetFormatPr defaultRowHeight="13.5" x14ac:dyDescent="0.15"/>
  <cols>
    <col min="1" max="1" width="3.75" style="2" customWidth="1"/>
    <col min="2" max="3" width="10" style="2" customWidth="1"/>
    <col min="4" max="4" width="6.25" style="2" customWidth="1"/>
    <col min="5" max="5" width="10" style="2" customWidth="1"/>
    <col min="6" max="6" width="6.25" style="2" customWidth="1"/>
    <col min="7" max="7" width="10" style="2" customWidth="1"/>
    <col min="8" max="8" width="6.25" style="2" customWidth="1"/>
    <col min="9" max="9" width="10" style="2" customWidth="1"/>
    <col min="10" max="10" width="6.25" style="2" customWidth="1"/>
    <col min="11" max="11" width="10" style="2" customWidth="1"/>
    <col min="12" max="12" width="5" style="2" customWidth="1"/>
    <col min="13" max="16384" width="9" style="2"/>
  </cols>
  <sheetData>
    <row r="1" spans="1:11" ht="17.25" x14ac:dyDescent="0.15">
      <c r="A1" s="335" t="s">
        <v>104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</row>
    <row r="2" spans="1:11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8.75" customHeight="1" x14ac:dyDescent="0.15">
      <c r="A3" s="275" t="s">
        <v>87</v>
      </c>
      <c r="B3" s="275"/>
      <c r="C3" s="336" t="s">
        <v>59</v>
      </c>
      <c r="D3" s="275" t="s">
        <v>58</v>
      </c>
      <c r="E3" s="275"/>
      <c r="F3" s="275" t="s">
        <v>86</v>
      </c>
      <c r="G3" s="275"/>
      <c r="H3" s="275" t="s">
        <v>85</v>
      </c>
      <c r="I3" s="275"/>
      <c r="J3" s="275" t="s">
        <v>84</v>
      </c>
      <c r="K3" s="275"/>
    </row>
    <row r="4" spans="1:11" ht="18.75" customHeight="1" x14ac:dyDescent="0.15">
      <c r="A4" s="275"/>
      <c r="B4" s="275"/>
      <c r="C4" s="337"/>
      <c r="D4" s="35" t="s">
        <v>18</v>
      </c>
      <c r="E4" s="36" t="s">
        <v>14</v>
      </c>
      <c r="F4" s="35" t="s">
        <v>18</v>
      </c>
      <c r="G4" s="36" t="s">
        <v>14</v>
      </c>
      <c r="H4" s="35" t="s">
        <v>18</v>
      </c>
      <c r="I4" s="36" t="s">
        <v>14</v>
      </c>
      <c r="J4" s="35" t="s">
        <v>18</v>
      </c>
      <c r="K4" s="36" t="s">
        <v>14</v>
      </c>
    </row>
    <row r="5" spans="1:11" ht="11.25" customHeight="1" x14ac:dyDescent="0.15">
      <c r="A5" s="58"/>
      <c r="B5" s="69"/>
      <c r="C5" s="27" t="s">
        <v>54</v>
      </c>
      <c r="D5" s="27" t="s">
        <v>19</v>
      </c>
      <c r="E5" s="27" t="s">
        <v>3</v>
      </c>
      <c r="F5" s="27" t="s">
        <v>19</v>
      </c>
      <c r="G5" s="27" t="s">
        <v>3</v>
      </c>
      <c r="H5" s="27" t="s">
        <v>19</v>
      </c>
      <c r="I5" s="27" t="s">
        <v>3</v>
      </c>
      <c r="J5" s="27" t="s">
        <v>19</v>
      </c>
      <c r="K5" s="27" t="s">
        <v>3</v>
      </c>
    </row>
    <row r="6" spans="1:11" ht="30" customHeight="1" x14ac:dyDescent="0.15">
      <c r="A6" s="250" t="s">
        <v>83</v>
      </c>
      <c r="B6" s="251"/>
      <c r="C6" s="29">
        <v>19000</v>
      </c>
      <c r="D6" s="150" t="s">
        <v>82</v>
      </c>
      <c r="E6" s="29">
        <v>39215233</v>
      </c>
      <c r="F6" s="150" t="s">
        <v>82</v>
      </c>
      <c r="G6" s="29">
        <v>39215233</v>
      </c>
      <c r="H6" s="29">
        <v>0</v>
      </c>
      <c r="I6" s="29">
        <v>0</v>
      </c>
      <c r="J6" s="29">
        <v>0</v>
      </c>
      <c r="K6" s="29">
        <v>0</v>
      </c>
    </row>
    <row r="7" spans="1:11" ht="33.75" customHeight="1" x14ac:dyDescent="0.15">
      <c r="A7" s="227" t="s">
        <v>81</v>
      </c>
      <c r="B7" s="34" t="s">
        <v>80</v>
      </c>
      <c r="C7" s="16">
        <v>7500</v>
      </c>
      <c r="D7" s="16">
        <v>23124</v>
      </c>
      <c r="E7" s="16">
        <v>6937200</v>
      </c>
      <c r="F7" s="16">
        <v>23124</v>
      </c>
      <c r="G7" s="16">
        <v>6937200</v>
      </c>
      <c r="H7" s="16">
        <v>0</v>
      </c>
      <c r="I7" s="16">
        <v>0</v>
      </c>
      <c r="J7" s="16">
        <v>0</v>
      </c>
      <c r="K7" s="16">
        <v>0</v>
      </c>
    </row>
    <row r="8" spans="1:11" ht="33.75" customHeight="1" x14ac:dyDescent="0.15">
      <c r="A8" s="228"/>
      <c r="B8" s="34" t="s">
        <v>79</v>
      </c>
      <c r="C8" s="16">
        <v>1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</row>
    <row r="9" spans="1:11" ht="33.75" customHeight="1" x14ac:dyDescent="0.15">
      <c r="A9" s="229"/>
      <c r="B9" s="34" t="s">
        <v>78</v>
      </c>
      <c r="C9" s="16">
        <v>1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</row>
    <row r="10" spans="1:11" ht="37.5" customHeight="1" x14ac:dyDescent="0.15"/>
    <row r="11" spans="1:11" ht="17.25" x14ac:dyDescent="0.15">
      <c r="A11" s="335" t="s">
        <v>105</v>
      </c>
      <c r="B11" s="335"/>
      <c r="C11" s="335"/>
      <c r="D11" s="335"/>
      <c r="E11" s="335"/>
      <c r="F11" s="335"/>
      <c r="G11" s="335"/>
      <c r="H11" s="335"/>
      <c r="I11" s="335"/>
      <c r="J11" s="335"/>
      <c r="K11" s="335"/>
    </row>
    <row r="13" spans="1:11" ht="30" customHeight="1" x14ac:dyDescent="0.15">
      <c r="A13" s="321" t="s">
        <v>2</v>
      </c>
      <c r="B13" s="322"/>
      <c r="C13" s="323"/>
      <c r="D13" s="275" t="s">
        <v>77</v>
      </c>
      <c r="E13" s="275"/>
      <c r="F13" s="275" t="s">
        <v>76</v>
      </c>
      <c r="G13" s="275"/>
      <c r="H13" s="275" t="s">
        <v>75</v>
      </c>
      <c r="I13" s="275"/>
      <c r="J13" s="275" t="s">
        <v>74</v>
      </c>
      <c r="K13" s="275"/>
    </row>
    <row r="14" spans="1:11" ht="11.25" customHeight="1" x14ac:dyDescent="0.15">
      <c r="A14" s="58"/>
      <c r="B14" s="105"/>
      <c r="C14" s="69"/>
      <c r="D14" s="334" t="s">
        <v>73</v>
      </c>
      <c r="E14" s="334"/>
      <c r="F14" s="334" t="s">
        <v>3</v>
      </c>
      <c r="G14" s="334"/>
      <c r="H14" s="334"/>
      <c r="I14" s="334"/>
      <c r="J14" s="334" t="s">
        <v>3</v>
      </c>
      <c r="K14" s="334"/>
    </row>
    <row r="15" spans="1:11" ht="15" customHeight="1" x14ac:dyDescent="0.15">
      <c r="A15" s="282" t="s">
        <v>72</v>
      </c>
      <c r="B15" s="317"/>
      <c r="C15" s="280"/>
      <c r="D15" s="325">
        <v>89499</v>
      </c>
      <c r="E15" s="326"/>
      <c r="F15" s="286" t="s">
        <v>124</v>
      </c>
      <c r="G15" s="285"/>
      <c r="H15" s="330">
        <v>3000</v>
      </c>
      <c r="I15" s="331"/>
      <c r="J15" s="324">
        <v>272018250</v>
      </c>
      <c r="K15" s="300"/>
    </row>
    <row r="16" spans="1:11" ht="15" customHeight="1" x14ac:dyDescent="0.15">
      <c r="A16" s="282"/>
      <c r="B16" s="317"/>
      <c r="C16" s="280"/>
      <c r="D16" s="327"/>
      <c r="E16" s="326"/>
      <c r="F16" s="286"/>
      <c r="G16" s="285"/>
      <c r="H16" s="330"/>
      <c r="I16" s="331"/>
      <c r="J16" s="299"/>
      <c r="K16" s="300"/>
    </row>
    <row r="17" spans="1:11" ht="15" customHeight="1" x14ac:dyDescent="0.15">
      <c r="A17" s="318"/>
      <c r="B17" s="319"/>
      <c r="C17" s="320"/>
      <c r="D17" s="328"/>
      <c r="E17" s="329"/>
      <c r="F17" s="289"/>
      <c r="G17" s="290"/>
      <c r="H17" s="332"/>
      <c r="I17" s="333"/>
      <c r="J17" s="301"/>
      <c r="K17" s="302"/>
    </row>
    <row r="18" spans="1:11" ht="15" customHeight="1" x14ac:dyDescent="0.15">
      <c r="A18" s="314" t="s">
        <v>71</v>
      </c>
      <c r="B18" s="315"/>
      <c r="C18" s="316"/>
      <c r="D18" s="295" t="s">
        <v>39</v>
      </c>
      <c r="E18" s="296"/>
      <c r="F18" s="297">
        <v>29547610</v>
      </c>
      <c r="G18" s="298"/>
      <c r="H18" s="295" t="s">
        <v>70</v>
      </c>
      <c r="I18" s="296"/>
      <c r="J18" s="297">
        <v>11764617</v>
      </c>
      <c r="K18" s="298"/>
    </row>
    <row r="19" spans="1:11" ht="15" customHeight="1" x14ac:dyDescent="0.15">
      <c r="A19" s="282"/>
      <c r="B19" s="317"/>
      <c r="C19" s="280"/>
      <c r="D19" s="286"/>
      <c r="E19" s="285"/>
      <c r="F19" s="299"/>
      <c r="G19" s="300"/>
      <c r="H19" s="286"/>
      <c r="I19" s="285"/>
      <c r="J19" s="299"/>
      <c r="K19" s="300"/>
    </row>
    <row r="20" spans="1:11" ht="15" customHeight="1" x14ac:dyDescent="0.15">
      <c r="A20" s="318"/>
      <c r="B20" s="319"/>
      <c r="C20" s="320"/>
      <c r="D20" s="289"/>
      <c r="E20" s="290"/>
      <c r="F20" s="301"/>
      <c r="G20" s="302"/>
      <c r="H20" s="289"/>
      <c r="I20" s="290"/>
      <c r="J20" s="301"/>
      <c r="K20" s="302"/>
    </row>
    <row r="21" spans="1:11" ht="15" customHeight="1" x14ac:dyDescent="0.15">
      <c r="A21" s="248" t="s">
        <v>69</v>
      </c>
      <c r="B21" s="269"/>
      <c r="C21" s="249"/>
      <c r="D21" s="295" t="s">
        <v>39</v>
      </c>
      <c r="E21" s="296"/>
      <c r="F21" s="297">
        <v>161300</v>
      </c>
      <c r="G21" s="298"/>
      <c r="H21" s="295" t="s">
        <v>68</v>
      </c>
      <c r="I21" s="296"/>
      <c r="J21" s="297">
        <v>64197</v>
      </c>
      <c r="K21" s="298"/>
    </row>
    <row r="22" spans="1:11" ht="15" customHeight="1" x14ac:dyDescent="0.15">
      <c r="A22" s="260"/>
      <c r="B22" s="294"/>
      <c r="C22" s="261"/>
      <c r="D22" s="286"/>
      <c r="E22" s="285"/>
      <c r="F22" s="299"/>
      <c r="G22" s="300"/>
      <c r="H22" s="286"/>
      <c r="I22" s="285"/>
      <c r="J22" s="299"/>
      <c r="K22" s="300"/>
    </row>
    <row r="23" spans="1:11" ht="15" customHeight="1" x14ac:dyDescent="0.15">
      <c r="A23" s="250"/>
      <c r="B23" s="270"/>
      <c r="C23" s="251"/>
      <c r="D23" s="289"/>
      <c r="E23" s="290"/>
      <c r="F23" s="301"/>
      <c r="G23" s="302"/>
      <c r="H23" s="289"/>
      <c r="I23" s="290"/>
      <c r="J23" s="301"/>
      <c r="K23" s="302"/>
    </row>
    <row r="24" spans="1:11" ht="15" customHeight="1" x14ac:dyDescent="0.15">
      <c r="A24" s="305" t="s">
        <v>67</v>
      </c>
      <c r="B24" s="306"/>
      <c r="C24" s="307"/>
      <c r="D24" s="295" t="s">
        <v>39</v>
      </c>
      <c r="E24" s="296"/>
      <c r="F24" s="297">
        <v>4998105</v>
      </c>
      <c r="G24" s="298"/>
      <c r="H24" s="295" t="s">
        <v>66</v>
      </c>
      <c r="I24" s="296"/>
      <c r="J24" s="297">
        <v>4998105</v>
      </c>
      <c r="K24" s="298"/>
    </row>
    <row r="25" spans="1:11" ht="15" customHeight="1" x14ac:dyDescent="0.15">
      <c r="A25" s="308"/>
      <c r="B25" s="309"/>
      <c r="C25" s="310"/>
      <c r="D25" s="286"/>
      <c r="E25" s="285"/>
      <c r="F25" s="299"/>
      <c r="G25" s="300"/>
      <c r="H25" s="286"/>
      <c r="I25" s="285"/>
      <c r="J25" s="299"/>
      <c r="K25" s="300"/>
    </row>
    <row r="26" spans="1:11" ht="15" customHeight="1" x14ac:dyDescent="0.15">
      <c r="A26" s="311"/>
      <c r="B26" s="312"/>
      <c r="C26" s="313"/>
      <c r="D26" s="289"/>
      <c r="E26" s="290"/>
      <c r="F26" s="301"/>
      <c r="G26" s="302"/>
      <c r="H26" s="289"/>
      <c r="I26" s="290"/>
      <c r="J26" s="301"/>
      <c r="K26" s="302"/>
    </row>
    <row r="27" spans="1:11" ht="15" customHeight="1" x14ac:dyDescent="0.15">
      <c r="A27" s="248" t="s">
        <v>65</v>
      </c>
      <c r="B27" s="269"/>
      <c r="C27" s="249"/>
      <c r="D27" s="295" t="s">
        <v>39</v>
      </c>
      <c r="E27" s="296"/>
      <c r="F27" s="297">
        <v>707767</v>
      </c>
      <c r="G27" s="298"/>
      <c r="H27" s="295" t="s">
        <v>64</v>
      </c>
      <c r="I27" s="296"/>
      <c r="J27" s="297">
        <v>49542</v>
      </c>
      <c r="K27" s="298"/>
    </row>
    <row r="28" spans="1:11" ht="15" customHeight="1" x14ac:dyDescent="0.15">
      <c r="A28" s="260"/>
      <c r="B28" s="294"/>
      <c r="C28" s="261"/>
      <c r="D28" s="286"/>
      <c r="E28" s="285"/>
      <c r="F28" s="299"/>
      <c r="G28" s="300"/>
      <c r="H28" s="286"/>
      <c r="I28" s="285"/>
      <c r="J28" s="299"/>
      <c r="K28" s="300"/>
    </row>
    <row r="29" spans="1:11" ht="15" customHeight="1" thickBot="1" x14ac:dyDescent="0.2">
      <c r="A29" s="250"/>
      <c r="B29" s="270"/>
      <c r="C29" s="251"/>
      <c r="D29" s="289"/>
      <c r="E29" s="290"/>
      <c r="F29" s="301"/>
      <c r="G29" s="302"/>
      <c r="H29" s="286"/>
      <c r="I29" s="285"/>
      <c r="J29" s="303"/>
      <c r="K29" s="304"/>
    </row>
    <row r="30" spans="1:11" ht="15" customHeight="1" thickTop="1" x14ac:dyDescent="0.15">
      <c r="A30" s="280"/>
      <c r="B30" s="281"/>
      <c r="C30" s="282"/>
      <c r="D30" s="283"/>
      <c r="E30" s="284"/>
      <c r="F30" s="285"/>
      <c r="G30" s="286"/>
      <c r="H30" s="287" t="s">
        <v>63</v>
      </c>
      <c r="I30" s="288"/>
      <c r="J30" s="291">
        <v>288894711</v>
      </c>
      <c r="K30" s="291"/>
    </row>
    <row r="31" spans="1:11" ht="15" customHeight="1" x14ac:dyDescent="0.15">
      <c r="A31" s="280"/>
      <c r="B31" s="281"/>
      <c r="C31" s="282"/>
      <c r="D31" s="284"/>
      <c r="E31" s="284"/>
      <c r="F31" s="285"/>
      <c r="G31" s="286"/>
      <c r="H31" s="286"/>
      <c r="I31" s="285"/>
      <c r="J31" s="292"/>
      <c r="K31" s="292"/>
    </row>
    <row r="32" spans="1:11" ht="15" customHeight="1" x14ac:dyDescent="0.15">
      <c r="A32" s="280"/>
      <c r="B32" s="281"/>
      <c r="C32" s="282"/>
      <c r="D32" s="284"/>
      <c r="E32" s="284"/>
      <c r="F32" s="285"/>
      <c r="G32" s="286"/>
      <c r="H32" s="289"/>
      <c r="I32" s="290"/>
      <c r="J32" s="293"/>
      <c r="K32" s="293"/>
    </row>
  </sheetData>
  <sheetProtection selectLockedCells="1"/>
  <mergeCells count="49">
    <mergeCell ref="A11:K11"/>
    <mergeCell ref="A6:B6"/>
    <mergeCell ref="A7:A9"/>
    <mergeCell ref="A1:K1"/>
    <mergeCell ref="A3:B4"/>
    <mergeCell ref="D3:E3"/>
    <mergeCell ref="F3:G3"/>
    <mergeCell ref="H3:I3"/>
    <mergeCell ref="J3:K3"/>
    <mergeCell ref="C3:C4"/>
    <mergeCell ref="J15:K17"/>
    <mergeCell ref="A15:C17"/>
    <mergeCell ref="D15:E17"/>
    <mergeCell ref="F15:G17"/>
    <mergeCell ref="H15:I17"/>
    <mergeCell ref="D14:E14"/>
    <mergeCell ref="F14:G14"/>
    <mergeCell ref="H14:I14"/>
    <mergeCell ref="J14:K14"/>
    <mergeCell ref="A13:C13"/>
    <mergeCell ref="D13:E13"/>
    <mergeCell ref="F13:G13"/>
    <mergeCell ref="H13:I13"/>
    <mergeCell ref="J13:K13"/>
    <mergeCell ref="H18:I20"/>
    <mergeCell ref="J18:K20"/>
    <mergeCell ref="A21:C23"/>
    <mergeCell ref="D21:E23"/>
    <mergeCell ref="F21:G23"/>
    <mergeCell ref="H21:I23"/>
    <mergeCell ref="J21:K23"/>
    <mergeCell ref="A18:C20"/>
    <mergeCell ref="D18:E20"/>
    <mergeCell ref="F18:G20"/>
    <mergeCell ref="A27:C29"/>
    <mergeCell ref="D27:E29"/>
    <mergeCell ref="F27:G29"/>
    <mergeCell ref="H27:I29"/>
    <mergeCell ref="J27:K29"/>
    <mergeCell ref="A24:C26"/>
    <mergeCell ref="D24:E26"/>
    <mergeCell ref="F24:G26"/>
    <mergeCell ref="H24:I26"/>
    <mergeCell ref="J24:K26"/>
    <mergeCell ref="A30:C32"/>
    <mergeCell ref="D30:E32"/>
    <mergeCell ref="F30:G32"/>
    <mergeCell ref="H30:I32"/>
    <mergeCell ref="J30:K32"/>
  </mergeCells>
  <phoneticPr fontId="2"/>
  <conditionalFormatting sqref="C6:K9">
    <cfRule type="expression" dxfId="1" priority="3">
      <formula>C6=""</formula>
    </cfRule>
  </conditionalFormatting>
  <conditionalFormatting sqref="D15:E17">
    <cfRule type="expression" dxfId="0" priority="1">
      <formula>$D$15=""</formula>
    </cfRule>
  </conditionalFormatting>
  <pageMargins left="0.70866141732283472" right="0.70866141732283472" top="0.74803149606299213" bottom="0.74803149606299213" header="0.31496062992125984" footer="0.4"/>
  <pageSetup paperSize="9" firstPageNumber="46" orientation="portrait" useFirstPageNumber="1" r:id="rId1"/>
  <headerFooter>
    <oddFooter>&amp;C&amp;"ＭＳ 明朝,標準"&amp;P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4</vt:i4>
      </vt:variant>
    </vt:vector>
  </HeadingPairs>
  <TitlesOfParts>
    <vt:vector size="12" baseType="lpstr">
      <vt:lpstr>32-36</vt:lpstr>
      <vt:lpstr>37-38</vt:lpstr>
      <vt:lpstr>39</vt:lpstr>
      <vt:lpstr>40</vt:lpstr>
      <vt:lpstr>41-43</vt:lpstr>
      <vt:lpstr>44</vt:lpstr>
      <vt:lpstr>45</vt:lpstr>
      <vt:lpstr>46</vt:lpstr>
      <vt:lpstr>'32-36'!Print_Area</vt:lpstr>
      <vt:lpstr>'41-43'!Print_Area</vt:lpstr>
      <vt:lpstr>'45'!Print_Area</vt:lpstr>
      <vt:lpstr>'46'!Print_Area</vt:lpstr>
    </vt:vector>
  </TitlesOfParts>
  <Company>高岡市役所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高岡市</dc:creator>
  <cp:lastModifiedBy>高岡市</cp:lastModifiedBy>
  <cp:lastPrinted>2021-09-10T05:01:06Z</cp:lastPrinted>
  <dcterms:created xsi:type="dcterms:W3CDTF">2016-08-01T00:43:53Z</dcterms:created>
  <dcterms:modified xsi:type="dcterms:W3CDTF">2021-09-16T06:13:40Z</dcterms:modified>
</cp:coreProperties>
</file>