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0890" windowHeight="7950" tabRatio="896" activeTab="5"/>
  </bookViews>
  <sheets>
    <sheet name="32-36" sheetId="50" r:id="rId1"/>
    <sheet name="37-38" sheetId="49" r:id="rId2"/>
    <sheet name="39" sheetId="26" r:id="rId3"/>
    <sheet name="40" sheetId="52" r:id="rId4"/>
    <sheet name="41-43" sheetId="53" r:id="rId5"/>
    <sheet name="44" sheetId="29" r:id="rId6"/>
    <sheet name="45" sheetId="32" r:id="rId7"/>
    <sheet name="46" sheetId="51" r:id="rId8"/>
    <sheet name="Sheet1" sheetId="48" r:id="rId9"/>
  </sheets>
  <definedNames>
    <definedName name="_xlnm.Print_Area" localSheetId="0">'32-36'!$A$1:$AX$35</definedName>
    <definedName name="_xlnm.Print_Area" localSheetId="4">'41-43'!$A$1:$AJ$23</definedName>
    <definedName name="_xlnm.Print_Area" localSheetId="6">'45'!$A$1:$I$52</definedName>
    <definedName name="_xlnm.Print_Area" localSheetId="7">'46'!$A$1:$K$32</definedName>
  </definedNames>
  <calcPr calcId="145621"/>
</workbook>
</file>

<file path=xl/calcChain.xml><?xml version="1.0" encoding="utf-8"?>
<calcChain xmlns="http://schemas.openxmlformats.org/spreadsheetml/2006/main">
  <c r="AM3" i="53" l="1"/>
  <c r="AY3" i="53"/>
  <c r="BK3" i="53"/>
  <c r="AY8" i="53"/>
  <c r="BG8" i="53" s="1"/>
  <c r="BS8" i="53"/>
  <c r="BT8" i="53"/>
  <c r="AZ8" i="53" s="1"/>
  <c r="BS9" i="53"/>
  <c r="AY9" i="53" s="1"/>
  <c r="BT9" i="53"/>
  <c r="AZ9" i="53" s="1"/>
  <c r="BS10" i="53"/>
  <c r="BT10" i="53"/>
  <c r="AZ10" i="53" s="1"/>
  <c r="AZ11" i="53"/>
  <c r="AZ21" i="53" s="1"/>
  <c r="BH21" i="53" s="1"/>
  <c r="BS11" i="53"/>
  <c r="AY11" i="53" s="1"/>
  <c r="BG11" i="53" s="1"/>
  <c r="AM11" i="53" s="1"/>
  <c r="BT11" i="53"/>
  <c r="E12" i="53"/>
  <c r="F12" i="53"/>
  <c r="G12" i="53"/>
  <c r="H12" i="53"/>
  <c r="I12" i="53"/>
  <c r="J12" i="53"/>
  <c r="Q12" i="53"/>
  <c r="R12" i="53"/>
  <c r="S12" i="53"/>
  <c r="T12" i="53"/>
  <c r="U12" i="53"/>
  <c r="V12" i="53"/>
  <c r="AC12" i="53"/>
  <c r="AD12" i="53"/>
  <c r="AE12" i="53"/>
  <c r="AF12" i="53"/>
  <c r="AG12" i="53"/>
  <c r="AH12" i="53"/>
  <c r="AO12" i="53"/>
  <c r="AP12" i="53"/>
  <c r="AQ12" i="53"/>
  <c r="AR12" i="53"/>
  <c r="AS12" i="53"/>
  <c r="AT12" i="53"/>
  <c r="BA12" i="53"/>
  <c r="BB12" i="53"/>
  <c r="BC12" i="53"/>
  <c r="BD12" i="53"/>
  <c r="BE12" i="53"/>
  <c r="BF12" i="53"/>
  <c r="BK12" i="53"/>
  <c r="BL12" i="53"/>
  <c r="BM12" i="53"/>
  <c r="BN12" i="53"/>
  <c r="BO12" i="53"/>
  <c r="BP12" i="53"/>
  <c r="BQ12" i="53"/>
  <c r="BR12" i="53"/>
  <c r="AY13" i="53"/>
  <c r="AZ13" i="53"/>
  <c r="BH13" i="53" s="1"/>
  <c r="BS13" i="53"/>
  <c r="BT13" i="53"/>
  <c r="AY14" i="53"/>
  <c r="BG14" i="53" s="1"/>
  <c r="AM14" i="53" s="1"/>
  <c r="AU14" i="53" s="1"/>
  <c r="AA14" i="53" s="1"/>
  <c r="AI14" i="53" s="1"/>
  <c r="O14" i="53" s="1"/>
  <c r="W14" i="53" s="1"/>
  <c r="C14" i="53" s="1"/>
  <c r="K14" i="53" s="1"/>
  <c r="BS14" i="53"/>
  <c r="BT14" i="53"/>
  <c r="AZ14" i="53" s="1"/>
  <c r="BH14" i="53" s="1"/>
  <c r="AN14" i="53" s="1"/>
  <c r="AV14" i="53" s="1"/>
  <c r="AB14" i="53" s="1"/>
  <c r="AJ14" i="53" s="1"/>
  <c r="P14" i="53" s="1"/>
  <c r="X14" i="53" s="1"/>
  <c r="D14" i="53" s="1"/>
  <c r="L14" i="53" s="1"/>
  <c r="BS15" i="53"/>
  <c r="AY15" i="53" s="1"/>
  <c r="BG15" i="53" s="1"/>
  <c r="AM15" i="53" s="1"/>
  <c r="AU15" i="53" s="1"/>
  <c r="AA15" i="53" s="1"/>
  <c r="AI15" i="53" s="1"/>
  <c r="O15" i="53" s="1"/>
  <c r="W15" i="53" s="1"/>
  <c r="C15" i="53" s="1"/>
  <c r="K15" i="53" s="1"/>
  <c r="BT15" i="53"/>
  <c r="AZ15" i="53" s="1"/>
  <c r="BH15" i="53" s="1"/>
  <c r="AN15" i="53" s="1"/>
  <c r="AV15" i="53" s="1"/>
  <c r="AB15" i="53" s="1"/>
  <c r="AJ15" i="53" s="1"/>
  <c r="P15" i="53" s="1"/>
  <c r="X15" i="53" s="1"/>
  <c r="D15" i="53" s="1"/>
  <c r="L15" i="53" s="1"/>
  <c r="BS16" i="53"/>
  <c r="AY16" i="53" s="1"/>
  <c r="BG16" i="53" s="1"/>
  <c r="AM16" i="53" s="1"/>
  <c r="AU16" i="53" s="1"/>
  <c r="AA16" i="53" s="1"/>
  <c r="AI16" i="53" s="1"/>
  <c r="O16" i="53" s="1"/>
  <c r="W16" i="53" s="1"/>
  <c r="C16" i="53" s="1"/>
  <c r="K16" i="53" s="1"/>
  <c r="BT16" i="53"/>
  <c r="AZ16" i="53" s="1"/>
  <c r="BH16" i="53" s="1"/>
  <c r="AN16" i="53" s="1"/>
  <c r="AV16" i="53" s="1"/>
  <c r="AB16" i="53" s="1"/>
  <c r="AJ16" i="53" s="1"/>
  <c r="P16" i="53" s="1"/>
  <c r="X16" i="53" s="1"/>
  <c r="D16" i="53" s="1"/>
  <c r="L16" i="53" s="1"/>
  <c r="E17" i="53"/>
  <c r="F17" i="53"/>
  <c r="G17" i="53"/>
  <c r="H17" i="53"/>
  <c r="I17" i="53"/>
  <c r="J17" i="53"/>
  <c r="Q17" i="53"/>
  <c r="R17" i="53"/>
  <c r="S17" i="53"/>
  <c r="T17" i="53"/>
  <c r="U17" i="53"/>
  <c r="V17" i="53"/>
  <c r="AC17" i="53"/>
  <c r="AD17" i="53"/>
  <c r="AE17" i="53"/>
  <c r="AF17" i="53"/>
  <c r="AG17" i="53"/>
  <c r="AH17" i="53"/>
  <c r="AO17" i="53"/>
  <c r="AP17" i="53"/>
  <c r="AQ17" i="53"/>
  <c r="AR17" i="53"/>
  <c r="AS17" i="53"/>
  <c r="AT17" i="53"/>
  <c r="BA17" i="53"/>
  <c r="BB17" i="53"/>
  <c r="BC17" i="53"/>
  <c r="BD17" i="53"/>
  <c r="BE17" i="53"/>
  <c r="BF17" i="53"/>
  <c r="BK17" i="53"/>
  <c r="BL17" i="53"/>
  <c r="BM17" i="53"/>
  <c r="BN17" i="53"/>
  <c r="BO17" i="53"/>
  <c r="BP17" i="53"/>
  <c r="BQ17" i="53"/>
  <c r="BR17" i="53"/>
  <c r="E18" i="53"/>
  <c r="F18" i="53"/>
  <c r="G18" i="53"/>
  <c r="H18" i="53"/>
  <c r="I18" i="53"/>
  <c r="J18" i="53"/>
  <c r="J22" i="53" s="1"/>
  <c r="Q18" i="53"/>
  <c r="R18" i="53"/>
  <c r="S18" i="53"/>
  <c r="T18" i="53"/>
  <c r="U18" i="53"/>
  <c r="V18" i="53"/>
  <c r="V22" i="53" s="1"/>
  <c r="AC18" i="53"/>
  <c r="AD18" i="53"/>
  <c r="AE18" i="53"/>
  <c r="AF18" i="53"/>
  <c r="AG18" i="53"/>
  <c r="AH18" i="53"/>
  <c r="AO18" i="53"/>
  <c r="AP18" i="53"/>
  <c r="AQ18" i="53"/>
  <c r="AR18" i="53"/>
  <c r="AS18" i="53"/>
  <c r="AT18" i="53"/>
  <c r="BA18" i="53"/>
  <c r="BB18" i="53"/>
  <c r="BC18" i="53"/>
  <c r="BD18" i="53"/>
  <c r="BE18" i="53"/>
  <c r="BF18" i="53"/>
  <c r="BK18" i="53"/>
  <c r="BL18" i="53"/>
  <c r="BM18" i="53"/>
  <c r="BN18" i="53"/>
  <c r="BO18" i="53"/>
  <c r="BP18" i="53"/>
  <c r="BQ18" i="53"/>
  <c r="BR18" i="53"/>
  <c r="BS18" i="53"/>
  <c r="BT18" i="53"/>
  <c r="E19" i="53"/>
  <c r="F19" i="53"/>
  <c r="G19" i="53"/>
  <c r="H19" i="53"/>
  <c r="I19" i="53"/>
  <c r="J19" i="53"/>
  <c r="Q19" i="53"/>
  <c r="R19" i="53"/>
  <c r="S19" i="53"/>
  <c r="T19" i="53"/>
  <c r="U19" i="53"/>
  <c r="V19" i="53"/>
  <c r="AC19" i="53"/>
  <c r="AD19" i="53"/>
  <c r="AE19" i="53"/>
  <c r="AF19" i="53"/>
  <c r="AG19" i="53"/>
  <c r="AH19" i="53"/>
  <c r="AO19" i="53"/>
  <c r="AP19" i="53"/>
  <c r="AQ19" i="53"/>
  <c r="AR19" i="53"/>
  <c r="AS19" i="53"/>
  <c r="AT19" i="53"/>
  <c r="BA19" i="53"/>
  <c r="BB19" i="53"/>
  <c r="BC19" i="53"/>
  <c r="BD19" i="53"/>
  <c r="BE19" i="53"/>
  <c r="BF19" i="53"/>
  <c r="BF22" i="53" s="1"/>
  <c r="BK19" i="53"/>
  <c r="BL19" i="53"/>
  <c r="BM19" i="53"/>
  <c r="BN19" i="53"/>
  <c r="BO19" i="53"/>
  <c r="BP19" i="53"/>
  <c r="BQ19" i="53"/>
  <c r="BR19" i="53"/>
  <c r="BR22" i="53" s="1"/>
  <c r="BS19" i="53"/>
  <c r="BT19" i="53"/>
  <c r="E20" i="53"/>
  <c r="F20" i="53"/>
  <c r="G20" i="53"/>
  <c r="H20" i="53"/>
  <c r="I20" i="53"/>
  <c r="J20" i="53"/>
  <c r="Q20" i="53"/>
  <c r="R20" i="53"/>
  <c r="S20" i="53"/>
  <c r="T20" i="53"/>
  <c r="U20" i="53"/>
  <c r="V20" i="53"/>
  <c r="AC20" i="53"/>
  <c r="AD20" i="53"/>
  <c r="AE20" i="53"/>
  <c r="AF20" i="53"/>
  <c r="AG20" i="53"/>
  <c r="AH20" i="53"/>
  <c r="AO20" i="53"/>
  <c r="AP20" i="53"/>
  <c r="AQ20" i="53"/>
  <c r="AR20" i="53"/>
  <c r="AS20" i="53"/>
  <c r="AT20" i="53"/>
  <c r="BA20" i="53"/>
  <c r="BB20" i="53"/>
  <c r="BC20" i="53"/>
  <c r="BD20" i="53"/>
  <c r="BE20" i="53"/>
  <c r="BF20" i="53"/>
  <c r="BK20" i="53"/>
  <c r="BS20" i="53" s="1"/>
  <c r="BL20" i="53"/>
  <c r="BM20" i="53"/>
  <c r="BN20" i="53"/>
  <c r="BO20" i="53"/>
  <c r="BP20" i="53"/>
  <c r="BQ20" i="53"/>
  <c r="BR20" i="53"/>
  <c r="BT20" i="53"/>
  <c r="E21" i="53"/>
  <c r="F21" i="53"/>
  <c r="G21" i="53"/>
  <c r="H21" i="53"/>
  <c r="I21" i="53"/>
  <c r="J21" i="53"/>
  <c r="Q21" i="53"/>
  <c r="R21" i="53"/>
  <c r="S21" i="53"/>
  <c r="T21" i="53"/>
  <c r="U21" i="53"/>
  <c r="V21" i="53"/>
  <c r="AC21" i="53"/>
  <c r="AD21" i="53"/>
  <c r="AE21" i="53"/>
  <c r="AF21" i="53"/>
  <c r="AG21" i="53"/>
  <c r="AH21" i="53"/>
  <c r="AH22" i="53" s="1"/>
  <c r="AO21" i="53"/>
  <c r="AP21" i="53"/>
  <c r="AQ21" i="53"/>
  <c r="AR21" i="53"/>
  <c r="AS21" i="53"/>
  <c r="AT21" i="53"/>
  <c r="AY21" i="53"/>
  <c r="BG21" i="53" s="1"/>
  <c r="BA21" i="53"/>
  <c r="BB21" i="53"/>
  <c r="BC21" i="53"/>
  <c r="BD21" i="53"/>
  <c r="BE21" i="53"/>
  <c r="BF21" i="53"/>
  <c r="BK21" i="53"/>
  <c r="BK22" i="53" s="1"/>
  <c r="BL21" i="53"/>
  <c r="BM21" i="53"/>
  <c r="BN21" i="53"/>
  <c r="BO21" i="53"/>
  <c r="BP21" i="53"/>
  <c r="BQ21" i="53"/>
  <c r="BR21" i="53"/>
  <c r="BT21" i="53"/>
  <c r="E22" i="53"/>
  <c r="F22" i="53"/>
  <c r="G22" i="53"/>
  <c r="H22" i="53"/>
  <c r="I22" i="53"/>
  <c r="Q22" i="53"/>
  <c r="R22" i="53"/>
  <c r="S22" i="53"/>
  <c r="T22" i="53"/>
  <c r="U22" i="53"/>
  <c r="AC22" i="53"/>
  <c r="AD22" i="53"/>
  <c r="AE22" i="53"/>
  <c r="AF22" i="53"/>
  <c r="AG22" i="53"/>
  <c r="AO22" i="53"/>
  <c r="AP22" i="53"/>
  <c r="AQ22" i="53"/>
  <c r="AR22" i="53"/>
  <c r="AS22" i="53"/>
  <c r="AT22" i="53"/>
  <c r="BA22" i="53"/>
  <c r="BB22" i="53"/>
  <c r="BC22" i="53"/>
  <c r="BD22" i="53"/>
  <c r="BE22" i="53"/>
  <c r="BL22" i="53"/>
  <c r="BM22" i="53"/>
  <c r="BN22" i="53"/>
  <c r="BO22" i="53"/>
  <c r="BP22" i="53"/>
  <c r="BQ22" i="53"/>
  <c r="BT22" i="53"/>
  <c r="C12" i="52"/>
  <c r="D12" i="52"/>
  <c r="E12" i="52"/>
  <c r="E14" i="52" s="1"/>
  <c r="F12" i="52"/>
  <c r="C14" i="52"/>
  <c r="D14" i="52"/>
  <c r="F14" i="52"/>
  <c r="C26" i="52"/>
  <c r="C28" i="52" s="1"/>
  <c r="D26" i="52"/>
  <c r="D28" i="52" s="1"/>
  <c r="E26" i="52"/>
  <c r="F26" i="52"/>
  <c r="E28" i="52"/>
  <c r="F28" i="52"/>
  <c r="A29" i="52"/>
  <c r="A43" i="52" s="1"/>
  <c r="C33" i="52"/>
  <c r="C40" i="52"/>
  <c r="C42" i="52" s="1"/>
  <c r="D40" i="52"/>
  <c r="D42" i="52" s="1"/>
  <c r="E40" i="52"/>
  <c r="F40" i="52"/>
  <c r="E42" i="52"/>
  <c r="F42" i="52"/>
  <c r="T17" i="51"/>
  <c r="T20" i="51"/>
  <c r="F21" i="51"/>
  <c r="T23" i="51"/>
  <c r="F24" i="51"/>
  <c r="J24" i="51"/>
  <c r="T26" i="51"/>
  <c r="J27" i="51"/>
  <c r="P27" i="51"/>
  <c r="F18" i="51" s="1"/>
  <c r="Q27" i="51"/>
  <c r="R27" i="51"/>
  <c r="S27" i="51"/>
  <c r="F27" i="51" s="1"/>
  <c r="O29" i="51"/>
  <c r="J15" i="51" s="1"/>
  <c r="P29" i="51"/>
  <c r="J18" i="51" s="1"/>
  <c r="Q29" i="51"/>
  <c r="J21" i="51" s="1"/>
  <c r="R29" i="51"/>
  <c r="S29" i="51"/>
  <c r="AH3" i="50"/>
  <c r="AR3" i="50" s="1"/>
  <c r="BB3" i="50" s="1"/>
  <c r="BL3" i="50" s="1"/>
  <c r="BV3" i="50" s="1"/>
  <c r="CF3" i="50" s="1"/>
  <c r="AJ7" i="50"/>
  <c r="BZ7" i="50"/>
  <c r="D8" i="50"/>
  <c r="D7" i="50" s="1"/>
  <c r="E8" i="50"/>
  <c r="F8" i="50"/>
  <c r="G8" i="50" s="1"/>
  <c r="H8" i="50"/>
  <c r="H7" i="50" s="1"/>
  <c r="N8" i="50"/>
  <c r="N7" i="50" s="1"/>
  <c r="O7" i="50" s="1"/>
  <c r="O8" i="50"/>
  <c r="P8" i="50"/>
  <c r="P7" i="50" s="1"/>
  <c r="Q7" i="50" s="1"/>
  <c r="Q8" i="50"/>
  <c r="R8" i="50"/>
  <c r="T8" i="50" s="1"/>
  <c r="S8" i="50"/>
  <c r="X8" i="50"/>
  <c r="X7" i="50" s="1"/>
  <c r="Z8" i="50"/>
  <c r="Z7" i="50" s="1"/>
  <c r="AA7" i="50" s="1"/>
  <c r="AB8" i="50"/>
  <c r="AB7" i="50" s="1"/>
  <c r="AC8" i="50"/>
  <c r="AD8" i="50"/>
  <c r="AH8" i="50"/>
  <c r="AH7" i="50" s="1"/>
  <c r="AI7" i="50" s="1"/>
  <c r="AI8" i="50"/>
  <c r="AJ8" i="50"/>
  <c r="AK8" i="50" s="1"/>
  <c r="AL8" i="50"/>
  <c r="AL7" i="50" s="1"/>
  <c r="AR8" i="50"/>
  <c r="AR7" i="50" s="1"/>
  <c r="AS8" i="50"/>
  <c r="AT8" i="50"/>
  <c r="AT7" i="50" s="1"/>
  <c r="AU8" i="50"/>
  <c r="AV8" i="50"/>
  <c r="AW8" i="50" s="1"/>
  <c r="BB8" i="50"/>
  <c r="BB7" i="50" s="1"/>
  <c r="BD8" i="50"/>
  <c r="BD7" i="50" s="1"/>
  <c r="BE7" i="50" s="1"/>
  <c r="BE8" i="50"/>
  <c r="BF8" i="50"/>
  <c r="BF7" i="50" s="1"/>
  <c r="BH8" i="50"/>
  <c r="BL8" i="50"/>
  <c r="BM8" i="50" s="1"/>
  <c r="BN8" i="50"/>
  <c r="BN7" i="50" s="1"/>
  <c r="BP8" i="50"/>
  <c r="BP7" i="50" s="1"/>
  <c r="BR8" i="50"/>
  <c r="BV8" i="50"/>
  <c r="BV7" i="50" s="1"/>
  <c r="BW7" i="50" s="1"/>
  <c r="BX8" i="50"/>
  <c r="BO8" i="50" s="1"/>
  <c r="BY8" i="50"/>
  <c r="BZ8" i="50"/>
  <c r="CA8" i="50" s="1"/>
  <c r="CF8" i="50"/>
  <c r="CH8" i="50"/>
  <c r="CJ8" i="50"/>
  <c r="CK8" i="50"/>
  <c r="CL8" i="50"/>
  <c r="D9" i="50"/>
  <c r="E9" i="50"/>
  <c r="F9" i="50"/>
  <c r="G9" i="50" s="1"/>
  <c r="H9" i="50"/>
  <c r="I9" i="50" s="1"/>
  <c r="N9" i="50"/>
  <c r="O9" i="50"/>
  <c r="P9" i="50"/>
  <c r="Q9" i="50"/>
  <c r="R9" i="50"/>
  <c r="S9" i="50" s="1"/>
  <c r="X9" i="50"/>
  <c r="Y9" i="50" s="1"/>
  <c r="Z9" i="50"/>
  <c r="AA9" i="50"/>
  <c r="AB9" i="50"/>
  <c r="AC9" i="50" s="1"/>
  <c r="AD9" i="50"/>
  <c r="AH9" i="50"/>
  <c r="AI9" i="50" s="1"/>
  <c r="AJ9" i="50"/>
  <c r="AL9" i="50"/>
  <c r="AM9" i="50" s="1"/>
  <c r="AN9" i="50"/>
  <c r="AR9" i="50"/>
  <c r="AS9" i="50" s="1"/>
  <c r="AT9" i="50"/>
  <c r="AK9" i="50" s="1"/>
  <c r="AU9" i="50"/>
  <c r="AV9" i="50"/>
  <c r="AW9" i="50" s="1"/>
  <c r="BB9" i="50"/>
  <c r="BC9" i="50" s="1"/>
  <c r="BD9" i="50"/>
  <c r="BE9" i="50"/>
  <c r="BF9" i="50"/>
  <c r="BG9" i="50"/>
  <c r="BH9" i="50"/>
  <c r="BL9" i="50"/>
  <c r="BM9" i="50" s="1"/>
  <c r="BN9" i="50"/>
  <c r="BO9" i="50" s="1"/>
  <c r="BP9" i="50"/>
  <c r="BQ9" i="50"/>
  <c r="BR9" i="50"/>
  <c r="BV9" i="50"/>
  <c r="BW9" i="50"/>
  <c r="BX9" i="50"/>
  <c r="BY9" i="50" s="1"/>
  <c r="BZ9" i="50"/>
  <c r="CF9" i="50"/>
  <c r="CH9" i="50"/>
  <c r="CJ9" i="50"/>
  <c r="CB9" i="50" s="1"/>
  <c r="CL9" i="50"/>
  <c r="P10" i="50"/>
  <c r="AT10" i="50"/>
  <c r="AU10" i="50" s="1"/>
  <c r="D11" i="50"/>
  <c r="E11" i="50" s="1"/>
  <c r="F11" i="50"/>
  <c r="F10" i="50" s="1"/>
  <c r="G10" i="50" s="1"/>
  <c r="H11" i="50"/>
  <c r="H10" i="50" s="1"/>
  <c r="J11" i="50"/>
  <c r="N11" i="50"/>
  <c r="N10" i="50" s="1"/>
  <c r="P11" i="50"/>
  <c r="Q11" i="50"/>
  <c r="R11" i="50"/>
  <c r="R10" i="50" s="1"/>
  <c r="X11" i="50"/>
  <c r="X10" i="50" s="1"/>
  <c r="Y10" i="50" s="1"/>
  <c r="Z11" i="50"/>
  <c r="Z10" i="50" s="1"/>
  <c r="AA11" i="50"/>
  <c r="AB11" i="50"/>
  <c r="AB10" i="50" s="1"/>
  <c r="AC11" i="50"/>
  <c r="AD11" i="50"/>
  <c r="AH11" i="50"/>
  <c r="AH10" i="50" s="1"/>
  <c r="AJ11" i="50"/>
  <c r="AJ10" i="50" s="1"/>
  <c r="AK10" i="50" s="1"/>
  <c r="AL11" i="50"/>
  <c r="AL10" i="50" s="1"/>
  <c r="AM11" i="50"/>
  <c r="AN11" i="50"/>
  <c r="AR11" i="50"/>
  <c r="AR10" i="50" s="1"/>
  <c r="AS10" i="50" s="1"/>
  <c r="AS11" i="50"/>
  <c r="AT11" i="50"/>
  <c r="AU11" i="50" s="1"/>
  <c r="AV11" i="50"/>
  <c r="AV10" i="50" s="1"/>
  <c r="BB11" i="50"/>
  <c r="BB10" i="50" s="1"/>
  <c r="BC11" i="50"/>
  <c r="BD11" i="50"/>
  <c r="BD10" i="50" s="1"/>
  <c r="BF11" i="50"/>
  <c r="BH11" i="50" s="1"/>
  <c r="BG11" i="50"/>
  <c r="BL11" i="50"/>
  <c r="BL10" i="50" s="1"/>
  <c r="BM10" i="50" s="1"/>
  <c r="BN11" i="50"/>
  <c r="BN10" i="50" s="1"/>
  <c r="BO10" i="50" s="1"/>
  <c r="BP11" i="50"/>
  <c r="BP10" i="50" s="1"/>
  <c r="BQ11" i="50"/>
  <c r="BV11" i="50"/>
  <c r="BV10" i="50" s="1"/>
  <c r="BW11" i="50"/>
  <c r="BX11" i="50"/>
  <c r="BX10" i="50" s="1"/>
  <c r="BZ11" i="50"/>
  <c r="BZ10" i="50" s="1"/>
  <c r="CA11" i="50"/>
  <c r="CF11" i="50"/>
  <c r="CF10" i="50" s="1"/>
  <c r="CF7" i="50" s="1"/>
  <c r="CH11" i="50"/>
  <c r="CH10" i="50" s="1"/>
  <c r="CH7" i="50" s="1"/>
  <c r="CJ11" i="50"/>
  <c r="CJ10" i="50" s="1"/>
  <c r="CK11" i="50"/>
  <c r="E12" i="50"/>
  <c r="G12" i="50"/>
  <c r="I12" i="50"/>
  <c r="J12" i="50"/>
  <c r="O12" i="50"/>
  <c r="Q12" i="50"/>
  <c r="S12" i="50"/>
  <c r="T12" i="50"/>
  <c r="Y12" i="50"/>
  <c r="AA12" i="50"/>
  <c r="AC12" i="50"/>
  <c r="AD12" i="50"/>
  <c r="AI12" i="50"/>
  <c r="AK12" i="50"/>
  <c r="AM12" i="50"/>
  <c r="AN12" i="50"/>
  <c r="AS12" i="50"/>
  <c r="AU12" i="50"/>
  <c r="AW12" i="50"/>
  <c r="AX12" i="50"/>
  <c r="BC12" i="50"/>
  <c r="BE12" i="50"/>
  <c r="BG12" i="50"/>
  <c r="BH12" i="50"/>
  <c r="BM12" i="50"/>
  <c r="BO12" i="50"/>
  <c r="BQ12" i="50"/>
  <c r="BR12" i="50"/>
  <c r="BW12" i="50"/>
  <c r="BY12" i="50"/>
  <c r="CA12" i="50"/>
  <c r="CB12" i="50"/>
  <c r="CK12" i="50"/>
  <c r="E13" i="50"/>
  <c r="G13" i="50"/>
  <c r="I13" i="50"/>
  <c r="J13" i="50"/>
  <c r="O13" i="50"/>
  <c r="Q13" i="50"/>
  <c r="S13" i="50"/>
  <c r="T13" i="50"/>
  <c r="Y13" i="50"/>
  <c r="AA13" i="50"/>
  <c r="AC13" i="50"/>
  <c r="AD13" i="50"/>
  <c r="AI13" i="50"/>
  <c r="AK13" i="50"/>
  <c r="AM13" i="50"/>
  <c r="AN13" i="50"/>
  <c r="AS13" i="50"/>
  <c r="AU13" i="50"/>
  <c r="AW13" i="50"/>
  <c r="AX13" i="50"/>
  <c r="BC13" i="50"/>
  <c r="BE13" i="50"/>
  <c r="BG13" i="50"/>
  <c r="BH13" i="50"/>
  <c r="BM13" i="50"/>
  <c r="BO13" i="50"/>
  <c r="BQ13" i="50"/>
  <c r="BR13" i="50"/>
  <c r="BW13" i="50"/>
  <c r="BY13" i="50"/>
  <c r="CA13" i="50"/>
  <c r="CB13" i="50"/>
  <c r="CK13" i="50"/>
  <c r="D14" i="50"/>
  <c r="E14" i="50"/>
  <c r="F14" i="50"/>
  <c r="G14" i="50"/>
  <c r="H14" i="50"/>
  <c r="I14" i="50" s="1"/>
  <c r="N14" i="50"/>
  <c r="O14" i="50" s="1"/>
  <c r="P14" i="50"/>
  <c r="Q14" i="50"/>
  <c r="R14" i="50"/>
  <c r="S14" i="50" s="1"/>
  <c r="T14" i="50"/>
  <c r="X14" i="50"/>
  <c r="Y14" i="50" s="1"/>
  <c r="Z14" i="50"/>
  <c r="AA14" i="50" s="1"/>
  <c r="AB14" i="50"/>
  <c r="AC14" i="50" s="1"/>
  <c r="AD14" i="50"/>
  <c r="AH14" i="50"/>
  <c r="AI14" i="50" s="1"/>
  <c r="AJ14" i="50"/>
  <c r="AM14" i="50" s="1"/>
  <c r="AK14" i="50"/>
  <c r="AL14" i="50"/>
  <c r="AR14" i="50"/>
  <c r="AS14" i="50" s="1"/>
  <c r="AT14" i="50"/>
  <c r="AU14" i="50"/>
  <c r="AV14" i="50"/>
  <c r="AN14" i="50" s="1"/>
  <c r="AW14" i="50"/>
  <c r="AX14" i="50"/>
  <c r="BB14" i="50"/>
  <c r="BD14" i="50"/>
  <c r="BE14" i="50" s="1"/>
  <c r="BF14" i="50"/>
  <c r="BG14" i="50"/>
  <c r="BH14" i="50"/>
  <c r="BL14" i="50"/>
  <c r="BC14" i="50" s="1"/>
  <c r="BM14" i="50"/>
  <c r="BN14" i="50"/>
  <c r="BO14" i="50" s="1"/>
  <c r="BP14" i="50"/>
  <c r="BR14" i="50" s="1"/>
  <c r="BV14" i="50"/>
  <c r="BW14" i="50"/>
  <c r="BX14" i="50"/>
  <c r="BY14" i="50" s="1"/>
  <c r="BZ14" i="50"/>
  <c r="CB14" i="50" s="1"/>
  <c r="CA14" i="50"/>
  <c r="CF14" i="50"/>
  <c r="CH14" i="50"/>
  <c r="CK14" i="50" s="1"/>
  <c r="CJ14" i="50"/>
  <c r="E15" i="50"/>
  <c r="G15" i="50"/>
  <c r="I15" i="50"/>
  <c r="J15" i="50"/>
  <c r="O15" i="50"/>
  <c r="Q15" i="50"/>
  <c r="S15" i="50"/>
  <c r="T15" i="50"/>
  <c r="Y15" i="50"/>
  <c r="AA15" i="50"/>
  <c r="AC15" i="50"/>
  <c r="AD15" i="50"/>
  <c r="AI15" i="50"/>
  <c r="AK15" i="50"/>
  <c r="AM15" i="50"/>
  <c r="AN15" i="50"/>
  <c r="AS15" i="50"/>
  <c r="AU15" i="50"/>
  <c r="AW15" i="50"/>
  <c r="AX15" i="50"/>
  <c r="BC15" i="50"/>
  <c r="BE15" i="50"/>
  <c r="BG15" i="50"/>
  <c r="BH15" i="50"/>
  <c r="BM15" i="50"/>
  <c r="BO15" i="50"/>
  <c r="BQ15" i="50"/>
  <c r="BR15" i="50"/>
  <c r="BW15" i="50"/>
  <c r="BY15" i="50"/>
  <c r="CA15" i="50"/>
  <c r="CB15" i="50"/>
  <c r="CK15" i="50"/>
  <c r="E16" i="50"/>
  <c r="G16" i="50"/>
  <c r="I16" i="50"/>
  <c r="J16" i="50"/>
  <c r="O16" i="50"/>
  <c r="Q16" i="50"/>
  <c r="S16" i="50"/>
  <c r="T16" i="50"/>
  <c r="Y16" i="50"/>
  <c r="AA16" i="50"/>
  <c r="AC16" i="50"/>
  <c r="AD16" i="50"/>
  <c r="AI16" i="50"/>
  <c r="AK16" i="50"/>
  <c r="AM16" i="50"/>
  <c r="AN16" i="50"/>
  <c r="AS16" i="50"/>
  <c r="AU16" i="50"/>
  <c r="AW16" i="50"/>
  <c r="AX16" i="50"/>
  <c r="BC16" i="50"/>
  <c r="BE16" i="50"/>
  <c r="BG16" i="50"/>
  <c r="BH16" i="50"/>
  <c r="BM16" i="50"/>
  <c r="BO16" i="50"/>
  <c r="BQ16" i="50"/>
  <c r="BR16" i="50"/>
  <c r="BW16" i="50"/>
  <c r="BY16" i="50"/>
  <c r="CA16" i="50"/>
  <c r="CB16" i="50"/>
  <c r="CK16" i="50"/>
  <c r="D17" i="50"/>
  <c r="F17" i="50"/>
  <c r="G17" i="50"/>
  <c r="H17" i="50"/>
  <c r="J17" i="50" s="1"/>
  <c r="I17" i="50"/>
  <c r="N17" i="50"/>
  <c r="E17" i="50" s="1"/>
  <c r="O17" i="50"/>
  <c r="P17" i="50"/>
  <c r="R17" i="50"/>
  <c r="S17" i="50" s="1"/>
  <c r="X17" i="50"/>
  <c r="Y17" i="50"/>
  <c r="Z17" i="50"/>
  <c r="Q17" i="50" s="1"/>
  <c r="AA17" i="50"/>
  <c r="AB17" i="50"/>
  <c r="AC17" i="50" s="1"/>
  <c r="AH17" i="50"/>
  <c r="AI17" i="50" s="1"/>
  <c r="AJ17" i="50"/>
  <c r="AK17" i="50"/>
  <c r="AL17" i="50"/>
  <c r="AM17" i="50" s="1"/>
  <c r="AN17" i="50"/>
  <c r="AR17" i="50"/>
  <c r="AS17" i="50" s="1"/>
  <c r="AT17" i="50"/>
  <c r="AV17" i="50"/>
  <c r="AW17" i="50" s="1"/>
  <c r="AX17" i="50"/>
  <c r="BB17" i="50"/>
  <c r="BC17" i="50" s="1"/>
  <c r="BD17" i="50"/>
  <c r="BG17" i="50" s="1"/>
  <c r="BE17" i="50"/>
  <c r="BF17" i="50"/>
  <c r="BL17" i="50"/>
  <c r="BM17" i="50" s="1"/>
  <c r="BN17" i="50"/>
  <c r="BO17" i="50"/>
  <c r="BP17" i="50"/>
  <c r="BH17" i="50" s="1"/>
  <c r="BQ17" i="50"/>
  <c r="BR17" i="50"/>
  <c r="BV17" i="50"/>
  <c r="BX17" i="50"/>
  <c r="BY17" i="50" s="1"/>
  <c r="BZ17" i="50"/>
  <c r="CA17" i="50"/>
  <c r="CF17" i="50"/>
  <c r="BW17" i="50" s="1"/>
  <c r="CH17" i="50"/>
  <c r="CJ17" i="50"/>
  <c r="CK17" i="50" s="1"/>
  <c r="E18" i="50"/>
  <c r="G18" i="50"/>
  <c r="I18" i="50"/>
  <c r="J18" i="50"/>
  <c r="O18" i="50"/>
  <c r="Q18" i="50"/>
  <c r="S18" i="50"/>
  <c r="T18" i="50"/>
  <c r="Y18" i="50"/>
  <c r="AA18" i="50"/>
  <c r="AC18" i="50"/>
  <c r="AD18" i="50"/>
  <c r="AI18" i="50"/>
  <c r="AK18" i="50"/>
  <c r="AM18" i="50"/>
  <c r="AN18" i="50"/>
  <c r="AS18" i="50"/>
  <c r="AU18" i="50"/>
  <c r="AW18" i="50"/>
  <c r="AX18" i="50"/>
  <c r="BC18" i="50"/>
  <c r="BE18" i="50"/>
  <c r="BG18" i="50"/>
  <c r="BH18" i="50"/>
  <c r="BM18" i="50"/>
  <c r="BO18" i="50"/>
  <c r="BQ18" i="50"/>
  <c r="BR18" i="50"/>
  <c r="BW18" i="50"/>
  <c r="BY18" i="50"/>
  <c r="CA18" i="50"/>
  <c r="CB18" i="50"/>
  <c r="CK18" i="50"/>
  <c r="E19" i="50"/>
  <c r="G19" i="50"/>
  <c r="I19" i="50"/>
  <c r="J19" i="50"/>
  <c r="O19" i="50"/>
  <c r="Q19" i="50"/>
  <c r="S19" i="50"/>
  <c r="T19" i="50"/>
  <c r="Y19" i="50"/>
  <c r="AA19" i="50"/>
  <c r="AC19" i="50"/>
  <c r="AD19" i="50"/>
  <c r="AI19" i="50"/>
  <c r="AK19" i="50"/>
  <c r="AM19" i="50"/>
  <c r="AN19" i="50"/>
  <c r="AS19" i="50"/>
  <c r="AU19" i="50"/>
  <c r="AW19" i="50"/>
  <c r="AX19" i="50"/>
  <c r="BC19" i="50"/>
  <c r="BE19" i="50"/>
  <c r="BG19" i="50"/>
  <c r="BH19" i="50"/>
  <c r="BM19" i="50"/>
  <c r="BO19" i="50"/>
  <c r="BQ19" i="50"/>
  <c r="BR19" i="50"/>
  <c r="BW19" i="50"/>
  <c r="BY19" i="50"/>
  <c r="CA19" i="50"/>
  <c r="CB19" i="50"/>
  <c r="CK19" i="50"/>
  <c r="E20" i="50"/>
  <c r="G20" i="50"/>
  <c r="I20" i="50"/>
  <c r="J20" i="50"/>
  <c r="O20" i="50"/>
  <c r="Q20" i="50"/>
  <c r="S20" i="50"/>
  <c r="T20" i="50"/>
  <c r="Y20" i="50"/>
  <c r="AA20" i="50"/>
  <c r="AC20" i="50"/>
  <c r="AD20" i="50"/>
  <c r="AI20" i="50"/>
  <c r="AK20" i="50"/>
  <c r="AM20" i="50"/>
  <c r="AN20" i="50"/>
  <c r="AS20" i="50"/>
  <c r="AU20" i="50"/>
  <c r="AW20" i="50"/>
  <c r="AX20" i="50"/>
  <c r="BC20" i="50"/>
  <c r="BE20" i="50"/>
  <c r="BG20" i="50"/>
  <c r="BH20" i="50"/>
  <c r="BM20" i="50"/>
  <c r="BO20" i="50"/>
  <c r="BQ20" i="50"/>
  <c r="BR20" i="50"/>
  <c r="BW20" i="50"/>
  <c r="BY20" i="50"/>
  <c r="CA20" i="50"/>
  <c r="CB20" i="50"/>
  <c r="CK20" i="50"/>
  <c r="D21" i="50"/>
  <c r="F21" i="50"/>
  <c r="G21" i="50" s="1"/>
  <c r="H21" i="50"/>
  <c r="I21" i="50"/>
  <c r="J21" i="50"/>
  <c r="N21" i="50"/>
  <c r="E21" i="50" s="1"/>
  <c r="O21" i="50"/>
  <c r="P21" i="50"/>
  <c r="Q21" i="50" s="1"/>
  <c r="R21" i="50"/>
  <c r="S21" i="50" s="1"/>
  <c r="X21" i="50"/>
  <c r="Y21" i="50"/>
  <c r="Z21" i="50"/>
  <c r="AA21" i="50" s="1"/>
  <c r="AB21" i="50"/>
  <c r="AD21" i="50" s="1"/>
  <c r="AC21" i="50"/>
  <c r="AH21" i="50"/>
  <c r="AI21" i="50" s="1"/>
  <c r="AJ21" i="50"/>
  <c r="AK21" i="50" s="1"/>
  <c r="AL21" i="50"/>
  <c r="AN21" i="50" s="1"/>
  <c r="AM21" i="50"/>
  <c r="AR21" i="50"/>
  <c r="AS21" i="50"/>
  <c r="AT21" i="50"/>
  <c r="AV21" i="50"/>
  <c r="AW21" i="50" s="1"/>
  <c r="BB21" i="50"/>
  <c r="BC21" i="50"/>
  <c r="BD21" i="50"/>
  <c r="AU21" i="50" s="1"/>
  <c r="BE21" i="50"/>
  <c r="BF21" i="50"/>
  <c r="BG21" i="50" s="1"/>
  <c r="BL21" i="50"/>
  <c r="BM21" i="50" s="1"/>
  <c r="BN21" i="50"/>
  <c r="BO21" i="50"/>
  <c r="BP21" i="50"/>
  <c r="BQ21" i="50" s="1"/>
  <c r="BR21" i="50"/>
  <c r="BV21" i="50"/>
  <c r="BW21" i="50" s="1"/>
  <c r="BX21" i="50"/>
  <c r="BY21" i="50"/>
  <c r="BZ21" i="50"/>
  <c r="CA21" i="50" s="1"/>
  <c r="CF21" i="50"/>
  <c r="CH21" i="50"/>
  <c r="CJ21" i="50"/>
  <c r="CB21" i="50" s="1"/>
  <c r="CK21" i="50"/>
  <c r="E22" i="50"/>
  <c r="G22" i="50"/>
  <c r="I22" i="50"/>
  <c r="J22" i="50"/>
  <c r="O22" i="50"/>
  <c r="Q22" i="50"/>
  <c r="S22" i="50"/>
  <c r="T22" i="50"/>
  <c r="Y22" i="50"/>
  <c r="AA22" i="50"/>
  <c r="AC22" i="50"/>
  <c r="AD22" i="50"/>
  <c r="AI22" i="50"/>
  <c r="AK22" i="50"/>
  <c r="AM22" i="50"/>
  <c r="AN22" i="50"/>
  <c r="AS22" i="50"/>
  <c r="AU22" i="50"/>
  <c r="AW22" i="50"/>
  <c r="AX22" i="50"/>
  <c r="BC22" i="50"/>
  <c r="BE22" i="50"/>
  <c r="BG22" i="50"/>
  <c r="BH22" i="50"/>
  <c r="BM22" i="50"/>
  <c r="BO22" i="50"/>
  <c r="BQ22" i="50"/>
  <c r="BR22" i="50"/>
  <c r="BW22" i="50"/>
  <c r="BY22" i="50"/>
  <c r="CA22" i="50"/>
  <c r="CB22" i="50"/>
  <c r="CK22" i="50"/>
  <c r="E23" i="50"/>
  <c r="G23" i="50"/>
  <c r="I23" i="50"/>
  <c r="J23" i="50"/>
  <c r="O23" i="50"/>
  <c r="Q23" i="50"/>
  <c r="S23" i="50"/>
  <c r="T23" i="50"/>
  <c r="Y23" i="50"/>
  <c r="AA23" i="50"/>
  <c r="AC23" i="50"/>
  <c r="AD23" i="50"/>
  <c r="AI23" i="50"/>
  <c r="AK23" i="50"/>
  <c r="AM23" i="50"/>
  <c r="AN23" i="50"/>
  <c r="AS23" i="50"/>
  <c r="AU23" i="50"/>
  <c r="AW23" i="50"/>
  <c r="AX23" i="50"/>
  <c r="BC23" i="50"/>
  <c r="BE23" i="50"/>
  <c r="BG23" i="50"/>
  <c r="BH23" i="50"/>
  <c r="BM23" i="50"/>
  <c r="BO23" i="50"/>
  <c r="BQ23" i="50"/>
  <c r="BR23" i="50"/>
  <c r="BW23" i="50"/>
  <c r="BY23" i="50"/>
  <c r="CA23" i="50"/>
  <c r="CB23" i="50"/>
  <c r="CK23" i="50"/>
  <c r="E24" i="50"/>
  <c r="G24" i="50"/>
  <c r="I24" i="50"/>
  <c r="J24" i="50"/>
  <c r="O24" i="50"/>
  <c r="Q24" i="50"/>
  <c r="S24" i="50"/>
  <c r="T24" i="50"/>
  <c r="Y24" i="50"/>
  <c r="AA24" i="50"/>
  <c r="AC24" i="50"/>
  <c r="AD24" i="50"/>
  <c r="AI24" i="50"/>
  <c r="AK24" i="50"/>
  <c r="AM24" i="50"/>
  <c r="AN24" i="50"/>
  <c r="AS24" i="50"/>
  <c r="AU24" i="50"/>
  <c r="AW24" i="50"/>
  <c r="AX24" i="50"/>
  <c r="BC24" i="50"/>
  <c r="BE24" i="50"/>
  <c r="BG24" i="50"/>
  <c r="BH24" i="50"/>
  <c r="BM24" i="50"/>
  <c r="BO24" i="50"/>
  <c r="BQ24" i="50"/>
  <c r="BR24" i="50"/>
  <c r="BW24" i="50"/>
  <c r="BY24" i="50"/>
  <c r="CA24" i="50"/>
  <c r="CB24" i="50"/>
  <c r="CK24" i="50"/>
  <c r="E25" i="50"/>
  <c r="G25" i="50"/>
  <c r="I25" i="50"/>
  <c r="J25" i="50"/>
  <c r="O25" i="50"/>
  <c r="Q25" i="50"/>
  <c r="S25" i="50"/>
  <c r="T25" i="50"/>
  <c r="Y25" i="50"/>
  <c r="AA25" i="50"/>
  <c r="AC25" i="50"/>
  <c r="AD25" i="50"/>
  <c r="AI25" i="50"/>
  <c r="AK25" i="50"/>
  <c r="AM25" i="50"/>
  <c r="AN25" i="50"/>
  <c r="AS25" i="50"/>
  <c r="AU25" i="50"/>
  <c r="AW25" i="50"/>
  <c r="AX25" i="50"/>
  <c r="BC25" i="50"/>
  <c r="BE25" i="50"/>
  <c r="BG25" i="50"/>
  <c r="BH25" i="50"/>
  <c r="BM25" i="50"/>
  <c r="BO25" i="50"/>
  <c r="BQ25" i="50"/>
  <c r="BR25" i="50"/>
  <c r="BW25" i="50"/>
  <c r="BY25" i="50"/>
  <c r="CA25" i="50"/>
  <c r="CB25" i="50"/>
  <c r="CK25" i="50"/>
  <c r="E26" i="50"/>
  <c r="G26" i="50"/>
  <c r="I26" i="50"/>
  <c r="J26" i="50"/>
  <c r="O26" i="50"/>
  <c r="Y26" i="50"/>
  <c r="AI26" i="50"/>
  <c r="AS26" i="50"/>
  <c r="BC26" i="50"/>
  <c r="BM26" i="50"/>
  <c r="BW26" i="50"/>
  <c r="E27" i="50"/>
  <c r="O27" i="50"/>
  <c r="Q27" i="50"/>
  <c r="S27" i="50"/>
  <c r="T27" i="50"/>
  <c r="Y27" i="50"/>
  <c r="AA27" i="50"/>
  <c r="AC27" i="50"/>
  <c r="AD27" i="50"/>
  <c r="AI27" i="50"/>
  <c r="AK27" i="50"/>
  <c r="AM27" i="50"/>
  <c r="AN27" i="50"/>
  <c r="AS27" i="50"/>
  <c r="AU27" i="50"/>
  <c r="AW27" i="50"/>
  <c r="AX27" i="50"/>
  <c r="BC27" i="50"/>
  <c r="BE27" i="50"/>
  <c r="BG27" i="50"/>
  <c r="BH27" i="50"/>
  <c r="BM27" i="50"/>
  <c r="BO27" i="50"/>
  <c r="BQ27" i="50"/>
  <c r="BR27" i="50"/>
  <c r="BW27" i="50"/>
  <c r="BY27" i="50"/>
  <c r="CA27" i="50"/>
  <c r="CB27" i="50"/>
  <c r="CK27" i="50"/>
  <c r="E28" i="50"/>
  <c r="G28" i="50"/>
  <c r="I28" i="50"/>
  <c r="J28" i="50"/>
  <c r="AU11" i="53" l="1"/>
  <c r="AA11" i="53" s="1"/>
  <c r="AM21" i="53"/>
  <c r="AU21" i="53" s="1"/>
  <c r="AZ20" i="53"/>
  <c r="BH20" i="53" s="1"/>
  <c r="BH10" i="53"/>
  <c r="AN10" i="53" s="1"/>
  <c r="AM8" i="53"/>
  <c r="AY10" i="53"/>
  <c r="BS12" i="53"/>
  <c r="AZ18" i="53"/>
  <c r="BH8" i="53"/>
  <c r="AZ12" i="53"/>
  <c r="BS21" i="53"/>
  <c r="BS22" i="53" s="1"/>
  <c r="AN13" i="53"/>
  <c r="BH17" i="53"/>
  <c r="AZ19" i="53"/>
  <c r="BH19" i="53" s="1"/>
  <c r="BH9" i="53"/>
  <c r="AN9" i="53" s="1"/>
  <c r="BS17" i="53"/>
  <c r="BG13" i="53"/>
  <c r="AY17" i="53"/>
  <c r="AY18" i="53"/>
  <c r="BG9" i="53"/>
  <c r="AM9" i="53" s="1"/>
  <c r="AY19" i="53"/>
  <c r="BG19" i="53" s="1"/>
  <c r="BT17" i="53"/>
  <c r="BH11" i="53"/>
  <c r="AN11" i="53" s="1"/>
  <c r="AZ17" i="53"/>
  <c r="BT12" i="53"/>
  <c r="J30" i="51"/>
  <c r="T29" i="51"/>
  <c r="AD10" i="50"/>
  <c r="AC10" i="50"/>
  <c r="BQ10" i="50"/>
  <c r="BR10" i="50"/>
  <c r="BC7" i="50"/>
  <c r="CK10" i="50"/>
  <c r="CJ7" i="50"/>
  <c r="I7" i="50"/>
  <c r="J7" i="50"/>
  <c r="S10" i="50"/>
  <c r="T10" i="50"/>
  <c r="AC7" i="50"/>
  <c r="AD7" i="50"/>
  <c r="Q10" i="50"/>
  <c r="AA10" i="50"/>
  <c r="AM10" i="50"/>
  <c r="AN10" i="50"/>
  <c r="BQ7" i="50"/>
  <c r="BR7" i="50"/>
  <c r="AU7" i="50"/>
  <c r="CA10" i="50"/>
  <c r="CB10" i="50"/>
  <c r="BO7" i="50"/>
  <c r="Y7" i="50"/>
  <c r="E7" i="50"/>
  <c r="BY10" i="50"/>
  <c r="AI10" i="50"/>
  <c r="O10" i="50"/>
  <c r="AS7" i="50"/>
  <c r="CA7" i="50"/>
  <c r="BE10" i="50"/>
  <c r="BC10" i="50"/>
  <c r="AM7" i="50"/>
  <c r="AK7" i="50"/>
  <c r="BW10" i="50"/>
  <c r="AW10" i="50"/>
  <c r="AX10" i="50"/>
  <c r="I10" i="50"/>
  <c r="J10" i="50"/>
  <c r="BG7" i="50"/>
  <c r="BH7" i="50"/>
  <c r="D10" i="50"/>
  <c r="E10" i="50" s="1"/>
  <c r="F7" i="50"/>
  <c r="G7" i="50" s="1"/>
  <c r="BR11" i="50"/>
  <c r="BE11" i="50"/>
  <c r="O11" i="50"/>
  <c r="CK9" i="50"/>
  <c r="BW8" i="50"/>
  <c r="BG8" i="50"/>
  <c r="BX7" i="50"/>
  <c r="BY7" i="50" s="1"/>
  <c r="R7" i="50"/>
  <c r="CB17" i="50"/>
  <c r="AX21" i="50"/>
  <c r="T17" i="50"/>
  <c r="CB11" i="50"/>
  <c r="BO11" i="50"/>
  <c r="Y11" i="50"/>
  <c r="I11" i="50"/>
  <c r="J9" i="50"/>
  <c r="BQ8" i="50"/>
  <c r="AN8" i="50"/>
  <c r="AA8" i="50"/>
  <c r="T21" i="50"/>
  <c r="AX11" i="50"/>
  <c r="AK11" i="50"/>
  <c r="BC8" i="50"/>
  <c r="AM8" i="50"/>
  <c r="J8" i="50"/>
  <c r="AV7" i="50"/>
  <c r="AU17" i="50"/>
  <c r="BQ14" i="50"/>
  <c r="BM11" i="50"/>
  <c r="AW11" i="50"/>
  <c r="T11" i="50"/>
  <c r="G11" i="50"/>
  <c r="CA9" i="50"/>
  <c r="AX9" i="50"/>
  <c r="CB8" i="50"/>
  <c r="Y8" i="50"/>
  <c r="I8" i="50"/>
  <c r="BH21" i="50"/>
  <c r="AD17" i="50"/>
  <c r="J14" i="50"/>
  <c r="BY11" i="50"/>
  <c r="AI11" i="50"/>
  <c r="S11" i="50"/>
  <c r="T9" i="50"/>
  <c r="AX8" i="50"/>
  <c r="CB7" i="50"/>
  <c r="BF10" i="50"/>
  <c r="BL7" i="50"/>
  <c r="BM7" i="50" s="1"/>
  <c r="AM13" i="53" l="1"/>
  <c r="BG17" i="53"/>
  <c r="BG10" i="53"/>
  <c r="AY20" i="53"/>
  <c r="BG20" i="53" s="1"/>
  <c r="AY12" i="53"/>
  <c r="AN21" i="53"/>
  <c r="AV21" i="53" s="1"/>
  <c r="AV11" i="53"/>
  <c r="AB11" i="53" s="1"/>
  <c r="AN20" i="53"/>
  <c r="AV20" i="53" s="1"/>
  <c r="AV10" i="53"/>
  <c r="AB10" i="53" s="1"/>
  <c r="AN17" i="53"/>
  <c r="AV13" i="53"/>
  <c r="AU9" i="53"/>
  <c r="AA9" i="53" s="1"/>
  <c r="AM19" i="53"/>
  <c r="AU19" i="53" s="1"/>
  <c r="AI11" i="53"/>
  <c r="O11" i="53" s="1"/>
  <c r="AA21" i="53"/>
  <c r="AI21" i="53" s="1"/>
  <c r="AZ22" i="53"/>
  <c r="BH18" i="53"/>
  <c r="BH22" i="53" s="1"/>
  <c r="AV9" i="53"/>
  <c r="AB9" i="53" s="1"/>
  <c r="AN19" i="53"/>
  <c r="AV19" i="53" s="1"/>
  <c r="AM18" i="53"/>
  <c r="AU8" i="53"/>
  <c r="BG18" i="53"/>
  <c r="AY22" i="53"/>
  <c r="BH12" i="53"/>
  <c r="AN8" i="53"/>
  <c r="AX7" i="50"/>
  <c r="AW7" i="50"/>
  <c r="AN7" i="50"/>
  <c r="S7" i="50"/>
  <c r="T7" i="50"/>
  <c r="CK7" i="50"/>
  <c r="CL7" i="50"/>
  <c r="BH10" i="50"/>
  <c r="BG10" i="50"/>
  <c r="AB19" i="53" l="1"/>
  <c r="AJ19" i="53" s="1"/>
  <c r="AJ9" i="53"/>
  <c r="P9" i="53" s="1"/>
  <c r="AJ11" i="53"/>
  <c r="P11" i="53" s="1"/>
  <c r="AB21" i="53"/>
  <c r="AJ21" i="53" s="1"/>
  <c r="AN18" i="53"/>
  <c r="AN12" i="53"/>
  <c r="AV8" i="53"/>
  <c r="AI9" i="53"/>
  <c r="O9" i="53" s="1"/>
  <c r="AA19" i="53"/>
  <c r="AI19" i="53" s="1"/>
  <c r="AB20" i="53"/>
  <c r="AJ20" i="53" s="1"/>
  <c r="AJ10" i="53"/>
  <c r="P10" i="53" s="1"/>
  <c r="W11" i="53"/>
  <c r="C11" i="53" s="1"/>
  <c r="O21" i="53"/>
  <c r="W21" i="53" s="1"/>
  <c r="BG22" i="53"/>
  <c r="AM10" i="53"/>
  <c r="BG12" i="53"/>
  <c r="AA8" i="53"/>
  <c r="AU18" i="53"/>
  <c r="AB13" i="53"/>
  <c r="AV17" i="53"/>
  <c r="AU13" i="53"/>
  <c r="AM17" i="53"/>
  <c r="AI8" i="53" l="1"/>
  <c r="AU10" i="53"/>
  <c r="AM20" i="53"/>
  <c r="AM12" i="53"/>
  <c r="AA13" i="53"/>
  <c r="AU17" i="53"/>
  <c r="W9" i="53"/>
  <c r="C9" i="53" s="1"/>
  <c r="O19" i="53"/>
  <c r="W19" i="53" s="1"/>
  <c r="AV12" i="53"/>
  <c r="AB8" i="53"/>
  <c r="AN22" i="53"/>
  <c r="AV18" i="53"/>
  <c r="AV22" i="53" s="1"/>
  <c r="P21" i="53"/>
  <c r="X21" i="53" s="1"/>
  <c r="X11" i="53"/>
  <c r="D11" i="53" s="1"/>
  <c r="K11" i="53"/>
  <c r="C21" i="53"/>
  <c r="K21" i="53" s="1"/>
  <c r="P19" i="53"/>
  <c r="X19" i="53" s="1"/>
  <c r="X9" i="53"/>
  <c r="D9" i="53" s="1"/>
  <c r="AB17" i="53"/>
  <c r="AJ13" i="53"/>
  <c r="P20" i="53"/>
  <c r="X20" i="53" s="1"/>
  <c r="X10" i="53"/>
  <c r="D10" i="53" s="1"/>
  <c r="C19" i="53" l="1"/>
  <c r="K19" i="53" s="1"/>
  <c r="K9" i="53"/>
  <c r="AI13" i="53"/>
  <c r="AA17" i="53"/>
  <c r="AU20" i="53"/>
  <c r="AU22" i="53" s="1"/>
  <c r="AM22" i="53"/>
  <c r="AA18" i="53"/>
  <c r="L10" i="53"/>
  <c r="D20" i="53"/>
  <c r="L20" i="53" s="1"/>
  <c r="AB18" i="53"/>
  <c r="AB12" i="53"/>
  <c r="AJ8" i="53"/>
  <c r="O8" i="53"/>
  <c r="D21" i="53"/>
  <c r="L21" i="53" s="1"/>
  <c r="L11" i="53"/>
  <c r="AA10" i="53"/>
  <c r="AU12" i="53"/>
  <c r="P13" i="53"/>
  <c r="AJ17" i="53"/>
  <c r="D19" i="53"/>
  <c r="L19" i="53" s="1"/>
  <c r="L9" i="53"/>
  <c r="AB22" i="53" l="1"/>
  <c r="AJ18" i="53"/>
  <c r="AJ22" i="53" s="1"/>
  <c r="P17" i="53"/>
  <c r="X13" i="53"/>
  <c r="AA20" i="53"/>
  <c r="AI20" i="53" s="1"/>
  <c r="AI10" i="53"/>
  <c r="AA12" i="53"/>
  <c r="AI18" i="53"/>
  <c r="AI22" i="53" s="1"/>
  <c r="AA22" i="53"/>
  <c r="W8" i="53"/>
  <c r="O13" i="53"/>
  <c r="AI17" i="53"/>
  <c r="AJ12" i="53"/>
  <c r="P8" i="53"/>
  <c r="X8" i="53" l="1"/>
  <c r="P18" i="53"/>
  <c r="P12" i="53"/>
  <c r="O10" i="53"/>
  <c r="AI12" i="53"/>
  <c r="D13" i="53"/>
  <c r="X17" i="53"/>
  <c r="O17" i="53"/>
  <c r="W13" i="53"/>
  <c r="O18" i="53"/>
  <c r="C8" i="53"/>
  <c r="W18" i="53" l="1"/>
  <c r="C13" i="53"/>
  <c r="W17" i="53"/>
  <c r="D17" i="53"/>
  <c r="L13" i="53"/>
  <c r="L17" i="53" s="1"/>
  <c r="W10" i="53"/>
  <c r="O20" i="53"/>
  <c r="W20" i="53" s="1"/>
  <c r="O12" i="53"/>
  <c r="P22" i="53"/>
  <c r="X18" i="53"/>
  <c r="X22" i="53" s="1"/>
  <c r="K8" i="53"/>
  <c r="C18" i="53"/>
  <c r="X12" i="53"/>
  <c r="D8" i="53"/>
  <c r="K18" i="53" l="1"/>
  <c r="C10" i="53"/>
  <c r="W12" i="53"/>
  <c r="D18" i="53"/>
  <c r="L8" i="53"/>
  <c r="L12" i="53" s="1"/>
  <c r="D12" i="53"/>
  <c r="K13" i="53"/>
  <c r="K17" i="53" s="1"/>
  <c r="C17" i="53"/>
  <c r="O22" i="53"/>
  <c r="W22" i="53"/>
  <c r="D22" i="53" l="1"/>
  <c r="L18" i="53"/>
  <c r="L22" i="53" s="1"/>
  <c r="K10" i="53"/>
  <c r="K12" i="53" s="1"/>
  <c r="C20" i="53"/>
  <c r="C12" i="53"/>
  <c r="K20" i="53" l="1"/>
  <c r="K22" i="53" s="1"/>
  <c r="C22" i="53"/>
  <c r="C30" i="29" l="1"/>
  <c r="B8" i="29" l="1"/>
  <c r="B7" i="29"/>
  <c r="B6" i="29" s="1"/>
  <c r="C9" i="26"/>
  <c r="F9" i="26" l="1"/>
  <c r="I9" i="26"/>
  <c r="F14" i="26"/>
  <c r="C20" i="26"/>
  <c r="F20" i="26"/>
  <c r="F20" i="49"/>
  <c r="E20" i="49"/>
  <c r="D20" i="49"/>
  <c r="C20" i="49"/>
  <c r="F15" i="49"/>
  <c r="F17" i="49" s="1"/>
  <c r="E15" i="49"/>
  <c r="E17" i="49" s="1"/>
  <c r="D15" i="49"/>
  <c r="D17" i="49" s="1"/>
  <c r="C15" i="49"/>
  <c r="C17" i="49" s="1"/>
  <c r="E27" i="29" l="1"/>
  <c r="E28" i="29"/>
  <c r="E29" i="29"/>
  <c r="E30" i="29"/>
  <c r="D27" i="29"/>
  <c r="D28" i="29"/>
  <c r="D29" i="29"/>
  <c r="D30" i="29"/>
  <c r="C27" i="29"/>
  <c r="C28" i="29"/>
  <c r="C29" i="29"/>
  <c r="D26" i="29"/>
  <c r="E26" i="29"/>
  <c r="C26" i="29"/>
  <c r="G15" i="49"/>
  <c r="G17" i="49" s="1"/>
  <c r="J20" i="49"/>
  <c r="I20" i="49"/>
  <c r="H20" i="49"/>
  <c r="G20" i="49"/>
  <c r="J15" i="49"/>
  <c r="J17" i="49" s="1"/>
  <c r="I15" i="49"/>
  <c r="I17" i="49" s="1"/>
  <c r="H15" i="49"/>
  <c r="H17" i="49" s="1"/>
  <c r="V20" i="49" l="1"/>
  <c r="U20" i="49"/>
  <c r="T20" i="49"/>
  <c r="S20" i="49"/>
  <c r="R20" i="49"/>
  <c r="Q20" i="49"/>
  <c r="P20" i="49"/>
  <c r="O20" i="49"/>
  <c r="N20" i="49"/>
  <c r="M20" i="49"/>
  <c r="L20" i="49"/>
  <c r="K20" i="49"/>
  <c r="V15" i="49"/>
  <c r="V17" i="49" s="1"/>
  <c r="U15" i="49"/>
  <c r="U17" i="49" s="1"/>
  <c r="T15" i="49"/>
  <c r="T17" i="49" s="1"/>
  <c r="S15" i="49"/>
  <c r="S17" i="49" s="1"/>
  <c r="R15" i="49"/>
  <c r="R17" i="49" s="1"/>
  <c r="Q15" i="49"/>
  <c r="Q17" i="49" s="1"/>
  <c r="P15" i="49"/>
  <c r="P17" i="49" s="1"/>
  <c r="O15" i="49"/>
  <c r="O17" i="49" s="1"/>
  <c r="N15" i="49"/>
  <c r="N17" i="49" s="1"/>
  <c r="M15" i="49"/>
  <c r="M17" i="49" s="1"/>
  <c r="L15" i="49"/>
  <c r="L17" i="49" s="1"/>
  <c r="K15" i="49"/>
  <c r="K17" i="49" s="1"/>
  <c r="O3" i="49"/>
  <c r="S3" i="49" s="1"/>
  <c r="B15" i="29" l="1"/>
  <c r="B20" i="29" s="1"/>
  <c r="B25" i="29" s="1"/>
  <c r="B30" i="29" s="1"/>
  <c r="B14" i="29"/>
  <c r="B19" i="29" s="1"/>
  <c r="B24" i="29" s="1"/>
  <c r="B29" i="29" s="1"/>
  <c r="B11" i="29" l="1"/>
  <c r="B16" i="29" s="1"/>
  <c r="B21" i="29" s="1"/>
  <c r="B26" i="29" s="1"/>
  <c r="B12" i="29"/>
  <c r="B17" i="29" s="1"/>
  <c r="B22" i="29" s="1"/>
  <c r="B27" i="29" s="1"/>
  <c r="B13" i="29"/>
  <c r="B18" i="29" s="1"/>
  <c r="B23" i="29" s="1"/>
  <c r="B28" i="29" s="1"/>
  <c r="I3" i="26" l="1"/>
  <c r="C14" i="26" s="1"/>
  <c r="O3" i="32" l="1"/>
  <c r="O4" i="32"/>
  <c r="O5" i="32"/>
  <c r="O6" i="32"/>
  <c r="O2" i="32"/>
  <c r="N3" i="32"/>
  <c r="N4" i="32"/>
  <c r="N5" i="32"/>
  <c r="N6" i="32"/>
  <c r="N2" i="32"/>
  <c r="M3" i="32"/>
  <c r="M4" i="32"/>
  <c r="M5" i="32"/>
  <c r="M6" i="32"/>
  <c r="M2" i="32"/>
  <c r="L3" i="32"/>
  <c r="L4" i="32"/>
  <c r="L5" i="32"/>
  <c r="L6" i="32"/>
  <c r="L2" i="32"/>
  <c r="K6" i="32"/>
  <c r="K5" i="32" l="1"/>
  <c r="K4" i="32"/>
  <c r="K3" i="32" l="1"/>
  <c r="K2" i="32" l="1"/>
</calcChain>
</file>

<file path=xl/comments1.xml><?xml version="1.0" encoding="utf-8"?>
<comments xmlns="http://schemas.openxmlformats.org/spreadsheetml/2006/main">
  <authors>
    <author>高岡市</author>
  </authors>
  <commentList>
    <comment ref="D15" authorId="0">
      <text>
        <r>
          <rPr>
            <b/>
            <sz val="9"/>
            <color indexed="81"/>
            <rFont val="ＭＳ 明朝"/>
            <family val="1"/>
            <charset val="128"/>
          </rPr>
          <t>新年度6月の報告書(決定報告書)の納税義務者数を転記すること</t>
        </r>
      </text>
    </comment>
  </commentList>
</comments>
</file>

<file path=xl/sharedStrings.xml><?xml version="1.0" encoding="utf-8"?>
<sst xmlns="http://schemas.openxmlformats.org/spreadsheetml/2006/main" count="980" uniqueCount="128">
  <si>
    <t>年度</t>
    <rPh sb="0" eb="2">
      <t>ネンド</t>
    </rPh>
    <phoneticPr fontId="2"/>
  </si>
  <si>
    <t>人</t>
    <rPh sb="0" eb="1">
      <t>ヒト</t>
    </rPh>
    <phoneticPr fontId="2"/>
  </si>
  <si>
    <t>区分</t>
    <rPh sb="0" eb="2">
      <t>クブン</t>
    </rPh>
    <phoneticPr fontId="2"/>
  </si>
  <si>
    <t>円</t>
    <rPh sb="0" eb="1">
      <t>エン</t>
    </rPh>
    <phoneticPr fontId="2"/>
  </si>
  <si>
    <t>固定資産税</t>
    <rPh sb="0" eb="2">
      <t>コテイ</t>
    </rPh>
    <rPh sb="2" eb="5">
      <t>シサンゼイ</t>
    </rPh>
    <phoneticPr fontId="2"/>
  </si>
  <si>
    <t>軽自動車税</t>
    <rPh sb="0" eb="4">
      <t>ケイジドウシャ</t>
    </rPh>
    <rPh sb="4" eb="5">
      <t>ゼイ</t>
    </rPh>
    <phoneticPr fontId="2"/>
  </si>
  <si>
    <t>小計</t>
    <rPh sb="0" eb="2">
      <t>ショウケイ</t>
    </rPh>
    <phoneticPr fontId="2"/>
  </si>
  <si>
    <t>法人市民税</t>
    <rPh sb="0" eb="2">
      <t>ホウジン</t>
    </rPh>
    <rPh sb="2" eb="5">
      <t>シミンゼイ</t>
    </rPh>
    <phoneticPr fontId="2"/>
  </si>
  <si>
    <t>合計</t>
    <rPh sb="0" eb="2">
      <t>ゴウケイ</t>
    </rPh>
    <phoneticPr fontId="2"/>
  </si>
  <si>
    <t>税目</t>
    <rPh sb="0" eb="2">
      <t>ゼイモク</t>
    </rPh>
    <phoneticPr fontId="2"/>
  </si>
  <si>
    <t>市たばこ税</t>
    <rPh sb="0" eb="1">
      <t>シ</t>
    </rPh>
    <rPh sb="4" eb="5">
      <t>ゼイ</t>
    </rPh>
    <phoneticPr fontId="2"/>
  </si>
  <si>
    <t>鉱産税</t>
    <rPh sb="0" eb="2">
      <t>コウサン</t>
    </rPh>
    <rPh sb="2" eb="3">
      <t>ゼイ</t>
    </rPh>
    <phoneticPr fontId="2"/>
  </si>
  <si>
    <t>特別土地保有税</t>
    <rPh sb="0" eb="2">
      <t>トクベツ</t>
    </rPh>
    <rPh sb="2" eb="4">
      <t>トチ</t>
    </rPh>
    <rPh sb="4" eb="7">
      <t>ホユウゼイ</t>
    </rPh>
    <phoneticPr fontId="2"/>
  </si>
  <si>
    <t>入湯税</t>
    <rPh sb="0" eb="2">
      <t>ニュウトウ</t>
    </rPh>
    <rPh sb="2" eb="3">
      <t>ゼイ</t>
    </rPh>
    <phoneticPr fontId="2"/>
  </si>
  <si>
    <t>金額</t>
    <rPh sb="0" eb="2">
      <t>キンガク</t>
    </rPh>
    <phoneticPr fontId="2"/>
  </si>
  <si>
    <t>加算金</t>
    <rPh sb="0" eb="3">
      <t>カサンキン</t>
    </rPh>
    <phoneticPr fontId="2"/>
  </si>
  <si>
    <t>普通徴収</t>
    <rPh sb="0" eb="2">
      <t>フツウ</t>
    </rPh>
    <rPh sb="2" eb="4">
      <t>チョウシュウ</t>
    </rPh>
    <phoneticPr fontId="2"/>
  </si>
  <si>
    <t>税額</t>
    <rPh sb="0" eb="2">
      <t>ゼイガク</t>
    </rPh>
    <phoneticPr fontId="2"/>
  </si>
  <si>
    <t>件数</t>
    <rPh sb="0" eb="2">
      <t>ケンスウ</t>
    </rPh>
    <phoneticPr fontId="2"/>
  </si>
  <si>
    <t>件</t>
    <rPh sb="0" eb="1">
      <t>ケン</t>
    </rPh>
    <phoneticPr fontId="2"/>
  </si>
  <si>
    <t>還付金</t>
    <rPh sb="0" eb="2">
      <t>カンプ</t>
    </rPh>
    <rPh sb="2" eb="3">
      <t>キン</t>
    </rPh>
    <phoneticPr fontId="2"/>
  </si>
  <si>
    <t>市県民税</t>
    <rPh sb="0" eb="4">
      <t>シケンミンゼイ</t>
    </rPh>
    <phoneticPr fontId="2"/>
  </si>
  <si>
    <t>歳入還付分</t>
    <rPh sb="0" eb="2">
      <t>サイニュウ</t>
    </rPh>
    <rPh sb="2" eb="4">
      <t>カンプ</t>
    </rPh>
    <rPh sb="4" eb="5">
      <t>ブン</t>
    </rPh>
    <phoneticPr fontId="2"/>
  </si>
  <si>
    <t>歳出還付分</t>
    <rPh sb="0" eb="2">
      <t>サイシュツ</t>
    </rPh>
    <rPh sb="2" eb="4">
      <t>カンプ</t>
    </rPh>
    <rPh sb="4" eb="5">
      <t>ブン</t>
    </rPh>
    <phoneticPr fontId="2"/>
  </si>
  <si>
    <t>国民健康保険税</t>
    <rPh sb="0" eb="2">
      <t>コクミン</t>
    </rPh>
    <rPh sb="2" eb="4">
      <t>ケンコウ</t>
    </rPh>
    <rPh sb="4" eb="6">
      <t>ホケン</t>
    </rPh>
    <rPh sb="6" eb="7">
      <t>ゼイ</t>
    </rPh>
    <phoneticPr fontId="2"/>
  </si>
  <si>
    <t>3　市税等督促状発送状況</t>
    <rPh sb="2" eb="4">
      <t>シゼイ</t>
    </rPh>
    <rPh sb="4" eb="5">
      <t>トウ</t>
    </rPh>
    <rPh sb="5" eb="8">
      <t>トクソクジョウ</t>
    </rPh>
    <rPh sb="8" eb="10">
      <t>ハッソウ</t>
    </rPh>
    <rPh sb="10" eb="12">
      <t>ジョウキョウ</t>
    </rPh>
    <phoneticPr fontId="2"/>
  </si>
  <si>
    <t>対調定</t>
    <rPh sb="0" eb="1">
      <t>タイ</t>
    </rPh>
    <rPh sb="1" eb="3">
      <t>チョウテイ</t>
    </rPh>
    <phoneticPr fontId="2"/>
  </si>
  <si>
    <t>件数比</t>
    <rPh sb="0" eb="2">
      <t>ケンスウ</t>
    </rPh>
    <rPh sb="2" eb="3">
      <t>ヒ</t>
    </rPh>
    <phoneticPr fontId="2"/>
  </si>
  <si>
    <t>税額比</t>
    <rPh sb="0" eb="2">
      <t>ゼイガク</t>
    </rPh>
    <rPh sb="2" eb="3">
      <t>ヒ</t>
    </rPh>
    <phoneticPr fontId="2"/>
  </si>
  <si>
    <t>特別徴収</t>
    <rPh sb="0" eb="2">
      <t>トクベツ</t>
    </rPh>
    <rPh sb="2" eb="4">
      <t>チョウシュウ</t>
    </rPh>
    <phoneticPr fontId="2"/>
  </si>
  <si>
    <t>人員</t>
    <rPh sb="0" eb="2">
      <t>ジンイン</t>
    </rPh>
    <phoneticPr fontId="2"/>
  </si>
  <si>
    <t>国民健康保険税</t>
    <rPh sb="0" eb="7">
      <t>コクミンケンコウホケンゼイ</t>
    </rPh>
    <phoneticPr fontId="2"/>
  </si>
  <si>
    <t>6　市税等口座振替利用状況</t>
    <rPh sb="2" eb="4">
      <t>シゼイ</t>
    </rPh>
    <rPh sb="4" eb="5">
      <t>トウ</t>
    </rPh>
    <rPh sb="5" eb="7">
      <t>コウザ</t>
    </rPh>
    <rPh sb="7" eb="9">
      <t>フリカエ</t>
    </rPh>
    <rPh sb="9" eb="11">
      <t>リヨウ</t>
    </rPh>
    <rPh sb="11" eb="13">
      <t>ジョウキョウ</t>
    </rPh>
    <phoneticPr fontId="2"/>
  </si>
  <si>
    <t>利用率</t>
    <rPh sb="0" eb="3">
      <t>リヨウリツ</t>
    </rPh>
    <phoneticPr fontId="2"/>
  </si>
  <si>
    <t>市県民税
（普通徴収）</t>
    <rPh sb="0" eb="4">
      <t>シケンミンゼイ</t>
    </rPh>
    <rPh sb="6" eb="8">
      <t>フツウ</t>
    </rPh>
    <rPh sb="8" eb="10">
      <t>チョウシュウ</t>
    </rPh>
    <phoneticPr fontId="2"/>
  </si>
  <si>
    <t>市税等口座振替利用状況の推移</t>
    <rPh sb="0" eb="2">
      <t>シゼイ</t>
    </rPh>
    <rPh sb="2" eb="3">
      <t>トウ</t>
    </rPh>
    <rPh sb="3" eb="5">
      <t>コウザ</t>
    </rPh>
    <rPh sb="5" eb="7">
      <t>フリカエ</t>
    </rPh>
    <rPh sb="7" eb="9">
      <t>リヨウ</t>
    </rPh>
    <rPh sb="9" eb="11">
      <t>ジョウキョウ</t>
    </rPh>
    <rPh sb="12" eb="14">
      <t>スイイ</t>
    </rPh>
    <phoneticPr fontId="2"/>
  </si>
  <si>
    <t>市県民税</t>
    <rPh sb="0" eb="4">
      <t>シケンミンゼイ</t>
    </rPh>
    <phoneticPr fontId="2"/>
  </si>
  <si>
    <t>固定資産税</t>
    <rPh sb="0" eb="2">
      <t>コテイ</t>
    </rPh>
    <rPh sb="2" eb="5">
      <t>シサンゼイ</t>
    </rPh>
    <phoneticPr fontId="2"/>
  </si>
  <si>
    <t>軽自動車税</t>
    <rPh sb="0" eb="4">
      <t>ケイジドウシャ</t>
    </rPh>
    <rPh sb="4" eb="5">
      <t>ゼイ</t>
    </rPh>
    <phoneticPr fontId="2"/>
  </si>
  <si>
    <t>国民健康保険税</t>
    <rPh sb="0" eb="2">
      <t>コクミン</t>
    </rPh>
    <rPh sb="2" eb="4">
      <t>ケンコウ</t>
    </rPh>
    <rPh sb="4" eb="6">
      <t>ホケン</t>
    </rPh>
    <rPh sb="6" eb="7">
      <t>ゼイ</t>
    </rPh>
    <phoneticPr fontId="2"/>
  </si>
  <si>
    <t>%</t>
    <phoneticPr fontId="2"/>
  </si>
  <si>
    <t>%</t>
    <phoneticPr fontId="2"/>
  </si>
  <si>
    <t>2　過誤納金還付状況</t>
    <rPh sb="2" eb="5">
      <t>カゴノウ</t>
    </rPh>
    <rPh sb="5" eb="6">
      <t>キン</t>
    </rPh>
    <rPh sb="6" eb="8">
      <t>カンプ</t>
    </rPh>
    <rPh sb="8" eb="10">
      <t>ジョウキョウ</t>
    </rPh>
    <phoneticPr fontId="2"/>
  </si>
  <si>
    <t>令和元年度</t>
    <rPh sb="0" eb="2">
      <t>レイワ</t>
    </rPh>
    <rPh sb="2" eb="4">
      <t>ガンネン</t>
    </rPh>
    <rPh sb="4" eb="5">
      <t>ド</t>
    </rPh>
    <phoneticPr fontId="2"/>
  </si>
  <si>
    <t>-</t>
    <phoneticPr fontId="2"/>
  </si>
  <si>
    <t>(3) 環境性能割</t>
    <rPh sb="4" eb="6">
      <t>カンキョウ</t>
    </rPh>
    <rPh sb="6" eb="8">
      <t>セイノウ</t>
    </rPh>
    <rPh sb="8" eb="9">
      <t>ワ</t>
    </rPh>
    <phoneticPr fontId="2"/>
  </si>
  <si>
    <t>(3) 滞納繰越分</t>
    <rPh sb="4" eb="9">
      <t>タイノウクリコシブン</t>
    </rPh>
    <phoneticPr fontId="2"/>
  </si>
  <si>
    <t>(2) 滞納繰越分</t>
    <rPh sb="4" eb="9">
      <t>タイノウクリコシブン</t>
    </rPh>
    <phoneticPr fontId="2"/>
  </si>
  <si>
    <t>(2) 現年課税分</t>
    <rPh sb="4" eb="9">
      <t>ゲンネンカゼイブン</t>
    </rPh>
    <phoneticPr fontId="2"/>
  </si>
  <si>
    <t>(1) 現年課税分</t>
    <rPh sb="4" eb="9">
      <t>ゲンネンカゼイブン</t>
    </rPh>
    <phoneticPr fontId="2"/>
  </si>
  <si>
    <t>(4) 交付金</t>
    <rPh sb="4" eb="7">
      <t>コウフキン</t>
    </rPh>
    <phoneticPr fontId="2"/>
  </si>
  <si>
    <t>(3) 交付金</t>
    <rPh sb="4" eb="7">
      <t>コウフキン</t>
    </rPh>
    <phoneticPr fontId="2"/>
  </si>
  <si>
    <t>(3) 滞納繰越分</t>
    <rPh sb="4" eb="6">
      <t>タイノウ</t>
    </rPh>
    <rPh sb="6" eb="8">
      <t>クリコシ</t>
    </rPh>
    <rPh sb="8" eb="9">
      <t>ブン</t>
    </rPh>
    <phoneticPr fontId="2"/>
  </si>
  <si>
    <t>(2) 滞納繰越分</t>
    <rPh sb="4" eb="6">
      <t>タイノウ</t>
    </rPh>
    <rPh sb="6" eb="8">
      <t>クリコシ</t>
    </rPh>
    <rPh sb="8" eb="9">
      <t>ブン</t>
    </rPh>
    <phoneticPr fontId="2"/>
  </si>
  <si>
    <t>(2) 現年課税分</t>
    <rPh sb="4" eb="6">
      <t>ゲンネン</t>
    </rPh>
    <rPh sb="6" eb="8">
      <t>カゼイ</t>
    </rPh>
    <rPh sb="8" eb="9">
      <t>ブン</t>
    </rPh>
    <phoneticPr fontId="2"/>
  </si>
  <si>
    <t>(1) 現年課税分</t>
    <rPh sb="4" eb="6">
      <t>ゲンネン</t>
    </rPh>
    <rPh sb="6" eb="8">
      <t>カゼイ</t>
    </rPh>
    <rPh sb="8" eb="9">
      <t>ブン</t>
    </rPh>
    <phoneticPr fontId="2"/>
  </si>
  <si>
    <t>個人市民税</t>
    <rPh sb="0" eb="2">
      <t>コジン</t>
    </rPh>
    <rPh sb="2" eb="5">
      <t>シミンゼイ</t>
    </rPh>
    <phoneticPr fontId="2"/>
  </si>
  <si>
    <t>市民税</t>
    <rPh sb="0" eb="3">
      <t>シミンゼイ</t>
    </rPh>
    <phoneticPr fontId="2"/>
  </si>
  <si>
    <t>滞納繰越分</t>
    <rPh sb="0" eb="2">
      <t>タイノウ</t>
    </rPh>
    <rPh sb="2" eb="4">
      <t>クリコシ</t>
    </rPh>
    <rPh sb="4" eb="5">
      <t>ブン</t>
    </rPh>
    <phoneticPr fontId="2"/>
  </si>
  <si>
    <t>現年課税分</t>
    <rPh sb="0" eb="2">
      <t>ゲンネン</t>
    </rPh>
    <rPh sb="2" eb="4">
      <t>カゼイ</t>
    </rPh>
    <rPh sb="4" eb="5">
      <t>ブン</t>
    </rPh>
    <phoneticPr fontId="2"/>
  </si>
  <si>
    <t>市税</t>
    <rPh sb="0" eb="2">
      <t>シゼイ</t>
    </rPh>
    <phoneticPr fontId="2"/>
  </si>
  <si>
    <t>%</t>
    <phoneticPr fontId="2"/>
  </si>
  <si>
    <t>%</t>
    <phoneticPr fontId="2"/>
  </si>
  <si>
    <t>千円</t>
    <rPh sb="0" eb="2">
      <t>センエン</t>
    </rPh>
    <phoneticPr fontId="2"/>
  </si>
  <si>
    <t>前年比</t>
    <rPh sb="0" eb="3">
      <t>ゼンネンヒ</t>
    </rPh>
    <phoneticPr fontId="2"/>
  </si>
  <si>
    <t>収納率</t>
    <rPh sb="0" eb="2">
      <t>シュウノウ</t>
    </rPh>
    <rPh sb="2" eb="3">
      <t>リツ</t>
    </rPh>
    <phoneticPr fontId="2"/>
  </si>
  <si>
    <t>収納額</t>
    <rPh sb="0" eb="2">
      <t>シュウノウ</t>
    </rPh>
    <rPh sb="2" eb="3">
      <t>ガク</t>
    </rPh>
    <phoneticPr fontId="2"/>
  </si>
  <si>
    <t>調定額</t>
    <rPh sb="0" eb="3">
      <t>チョウテイガク</t>
    </rPh>
    <phoneticPr fontId="2"/>
  </si>
  <si>
    <t>予算額</t>
    <rPh sb="0" eb="3">
      <t>ヨサンガク</t>
    </rPh>
    <phoneticPr fontId="2"/>
  </si>
  <si>
    <t>令和元年度</t>
    <rPh sb="0" eb="2">
      <t>レイワ</t>
    </rPh>
    <rPh sb="2" eb="3">
      <t>ガン</t>
    </rPh>
    <rPh sb="3" eb="5">
      <t>ネンド</t>
    </rPh>
    <phoneticPr fontId="2"/>
  </si>
  <si>
    <t>1　年度別市税賦課収納状況</t>
    <rPh sb="2" eb="4">
      <t>ネンド</t>
    </rPh>
    <rPh sb="4" eb="5">
      <t>ベツ</t>
    </rPh>
    <rPh sb="5" eb="7">
      <t>シゼイ</t>
    </rPh>
    <rPh sb="7" eb="9">
      <t>フカ</t>
    </rPh>
    <rPh sb="9" eb="11">
      <t>シュウノウ</t>
    </rPh>
    <rPh sb="11" eb="13">
      <t>ジョウキョウ</t>
    </rPh>
    <phoneticPr fontId="2"/>
  </si>
  <si>
    <t>Ⅲ　市税等収納状況</t>
    <rPh sb="2" eb="4">
      <t>シゼイ</t>
    </rPh>
    <rPh sb="4" eb="5">
      <t>トウ</t>
    </rPh>
    <rPh sb="5" eb="7">
      <t>シュウノウ</t>
    </rPh>
    <rPh sb="7" eb="9">
      <t>ジョウキョウ</t>
    </rPh>
    <phoneticPr fontId="2"/>
  </si>
  <si>
    <t>計</t>
    <rPh sb="0" eb="1">
      <t>ケイ</t>
    </rPh>
    <phoneticPr fontId="2"/>
  </si>
  <si>
    <t>交付額</t>
    <rPh sb="0" eb="2">
      <t>コウフ</t>
    </rPh>
    <rPh sb="2" eb="3">
      <t>ガク</t>
    </rPh>
    <phoneticPr fontId="2"/>
  </si>
  <si>
    <t>計算値</t>
    <rPh sb="0" eb="3">
      <t>ケイサンチ</t>
    </rPh>
    <phoneticPr fontId="2"/>
  </si>
  <si>
    <t>7/100</t>
    <phoneticPr fontId="2"/>
  </si>
  <si>
    <t>-</t>
    <phoneticPr fontId="2"/>
  </si>
  <si>
    <t>徴収金に対する分</t>
    <rPh sb="0" eb="2">
      <t>チョウシュウ</t>
    </rPh>
    <rPh sb="2" eb="3">
      <t>キン</t>
    </rPh>
    <rPh sb="4" eb="5">
      <t>タイ</t>
    </rPh>
    <rPh sb="7" eb="8">
      <t>ブン</t>
    </rPh>
    <phoneticPr fontId="2"/>
  </si>
  <si>
    <t>還付額</t>
    <rPh sb="0" eb="2">
      <t>カンプ</t>
    </rPh>
    <rPh sb="2" eb="3">
      <t>ガク</t>
    </rPh>
    <phoneticPr fontId="2"/>
  </si>
  <si>
    <t>所得割額から控除できなかった額に対する分</t>
    <rPh sb="0" eb="2">
      <t>ショトク</t>
    </rPh>
    <rPh sb="2" eb="3">
      <t>ワリ</t>
    </rPh>
    <rPh sb="3" eb="4">
      <t>ガク</t>
    </rPh>
    <rPh sb="6" eb="8">
      <t>コウジョ</t>
    </rPh>
    <rPh sb="14" eb="15">
      <t>ガク</t>
    </rPh>
    <rPh sb="16" eb="17">
      <t>タイ</t>
    </rPh>
    <rPh sb="19" eb="20">
      <t>ブン</t>
    </rPh>
    <phoneticPr fontId="2"/>
  </si>
  <si>
    <t>〃</t>
    <phoneticPr fontId="2"/>
  </si>
  <si>
    <t>還付加算金に対する分</t>
    <rPh sb="0" eb="2">
      <t>カンプ</t>
    </rPh>
    <rPh sb="2" eb="5">
      <t>カサンキン</t>
    </rPh>
    <rPh sb="6" eb="7">
      <t>タイ</t>
    </rPh>
    <rPh sb="9" eb="10">
      <t>ブン</t>
    </rPh>
    <phoneticPr fontId="2"/>
  </si>
  <si>
    <t>按分率による</t>
    <rPh sb="0" eb="2">
      <t>アンブン</t>
    </rPh>
    <rPh sb="2" eb="3">
      <t>リツ</t>
    </rPh>
    <phoneticPr fontId="2"/>
  </si>
  <si>
    <t>過誤納還付金に対する分</t>
    <rPh sb="0" eb="3">
      <t>カゴノウ</t>
    </rPh>
    <rPh sb="3" eb="5">
      <t>カンプ</t>
    </rPh>
    <rPh sb="5" eb="6">
      <t>キン</t>
    </rPh>
    <rPh sb="7" eb="8">
      <t>タイ</t>
    </rPh>
    <rPh sb="10" eb="11">
      <t>ブン</t>
    </rPh>
    <phoneticPr fontId="2"/>
  </si>
  <si>
    <t>納税義務者数に対する分</t>
    <rPh sb="0" eb="2">
      <t>ノウゼイ</t>
    </rPh>
    <rPh sb="2" eb="5">
      <t>ギムシャ</t>
    </rPh>
    <rPh sb="5" eb="6">
      <t>スウ</t>
    </rPh>
    <rPh sb="7" eb="8">
      <t>タイ</t>
    </rPh>
    <rPh sb="10" eb="11">
      <t>ブン</t>
    </rPh>
    <phoneticPr fontId="2"/>
  </si>
  <si>
    <t>名</t>
    <rPh sb="0" eb="1">
      <t>メイ</t>
    </rPh>
    <phoneticPr fontId="2"/>
  </si>
  <si>
    <t>名、通</t>
    <rPh sb="0" eb="1">
      <t>メイ</t>
    </rPh>
    <rPh sb="2" eb="3">
      <t>ツウ</t>
    </rPh>
    <phoneticPr fontId="2"/>
  </si>
  <si>
    <t>徴収金
(7/100)</t>
    <rPh sb="0" eb="2">
      <t>チョウシュウ</t>
    </rPh>
    <rPh sb="2" eb="3">
      <t>キン</t>
    </rPh>
    <phoneticPr fontId="2"/>
  </si>
  <si>
    <t>配当割・
株式譲渡割</t>
    <rPh sb="0" eb="2">
      <t>ハイトウ</t>
    </rPh>
    <rPh sb="2" eb="3">
      <t>ワリ</t>
    </rPh>
    <rPh sb="5" eb="7">
      <t>カブシキ</t>
    </rPh>
    <rPh sb="7" eb="9">
      <t>ジョウト</t>
    </rPh>
    <rPh sb="9" eb="10">
      <t>ワリ</t>
    </rPh>
    <phoneticPr fontId="2"/>
  </si>
  <si>
    <t>還付加算金</t>
    <rPh sb="0" eb="2">
      <t>カンプ</t>
    </rPh>
    <rPh sb="2" eb="5">
      <t>カサンキン</t>
    </rPh>
    <phoneticPr fontId="2"/>
  </si>
  <si>
    <t>過誤納還付金</t>
    <rPh sb="0" eb="3">
      <t>カゴノウ</t>
    </rPh>
    <rPh sb="3" eb="5">
      <t>カンプ</t>
    </rPh>
    <rPh sb="5" eb="6">
      <t>キン</t>
    </rPh>
    <phoneticPr fontId="2"/>
  </si>
  <si>
    <t>納税義務者
(*3,000)</t>
    <rPh sb="0" eb="2">
      <t>ノウゼイ</t>
    </rPh>
    <rPh sb="2" eb="5">
      <t>ギムシャ</t>
    </rPh>
    <phoneticPr fontId="2"/>
  </si>
  <si>
    <t>月</t>
    <rPh sb="0" eb="1">
      <t>ツキ</t>
    </rPh>
    <phoneticPr fontId="2"/>
  </si>
  <si>
    <t>交付金</t>
    <rPh sb="0" eb="3">
      <t>コウフキン</t>
    </rPh>
    <phoneticPr fontId="2"/>
  </si>
  <si>
    <t>交付基準</t>
    <rPh sb="0" eb="2">
      <t>コウフ</t>
    </rPh>
    <rPh sb="2" eb="4">
      <t>キジュン</t>
    </rPh>
    <phoneticPr fontId="2"/>
  </si>
  <si>
    <t>支払徴収金額</t>
    <rPh sb="0" eb="2">
      <t>シハライ</t>
    </rPh>
    <rPh sb="2" eb="4">
      <t>チョウシュウ</t>
    </rPh>
    <rPh sb="4" eb="6">
      <t>キンガク</t>
    </rPh>
    <phoneticPr fontId="2"/>
  </si>
  <si>
    <t>人数、通数</t>
    <rPh sb="0" eb="2">
      <t>ニンズウ</t>
    </rPh>
    <rPh sb="3" eb="4">
      <t>ツウ</t>
    </rPh>
    <rPh sb="4" eb="5">
      <t>スウ</t>
    </rPh>
    <phoneticPr fontId="2"/>
  </si>
  <si>
    <t>8　県民税徴収取扱費交付金(令和元年度)</t>
    <rPh sb="2" eb="5">
      <t>ケンミンゼイ</t>
    </rPh>
    <rPh sb="5" eb="7">
      <t>チョウシュウ</t>
    </rPh>
    <rPh sb="7" eb="9">
      <t>トリアツカイ</t>
    </rPh>
    <rPh sb="9" eb="10">
      <t>ヒ</t>
    </rPh>
    <rPh sb="10" eb="13">
      <t>コウフキン</t>
    </rPh>
    <rPh sb="14" eb="15">
      <t>レイ</t>
    </rPh>
    <rPh sb="15" eb="16">
      <t>カズ</t>
    </rPh>
    <rPh sb="16" eb="17">
      <t>ガン</t>
    </rPh>
    <rPh sb="17" eb="19">
      <t>ネンドヘイネンド</t>
    </rPh>
    <phoneticPr fontId="2"/>
  </si>
  <si>
    <t>証票交付</t>
    <rPh sb="0" eb="2">
      <t>ショウヒョウ</t>
    </rPh>
    <rPh sb="2" eb="4">
      <t>コウフ</t>
    </rPh>
    <phoneticPr fontId="2"/>
  </si>
  <si>
    <t>督促手数料</t>
    <rPh sb="0" eb="2">
      <t>トクソク</t>
    </rPh>
    <rPh sb="2" eb="5">
      <t>テスウリョウ</t>
    </rPh>
    <phoneticPr fontId="2"/>
  </si>
  <si>
    <t>件数は金額/300円</t>
    <rPh sb="0" eb="2">
      <t>ケンスウ</t>
    </rPh>
    <rPh sb="3" eb="5">
      <t>キンガク</t>
    </rPh>
    <rPh sb="9" eb="10">
      <t>エン</t>
    </rPh>
    <phoneticPr fontId="2"/>
  </si>
  <si>
    <t>証明・閲覧</t>
    <rPh sb="0" eb="2">
      <t>ショウメイ</t>
    </rPh>
    <rPh sb="3" eb="5">
      <t>エツラン</t>
    </rPh>
    <phoneticPr fontId="2"/>
  </si>
  <si>
    <t>その他収入</t>
    <rPh sb="2" eb="3">
      <t>タ</t>
    </rPh>
    <rPh sb="3" eb="5">
      <t>シュウニュウ</t>
    </rPh>
    <phoneticPr fontId="2"/>
  </si>
  <si>
    <t>-</t>
    <phoneticPr fontId="2"/>
  </si>
  <si>
    <t>延滞金</t>
    <rPh sb="0" eb="3">
      <t>エンタイキン</t>
    </rPh>
    <phoneticPr fontId="2"/>
  </si>
  <si>
    <t>未収入額</t>
    <rPh sb="0" eb="3">
      <t>ミシュウニュウ</t>
    </rPh>
    <rPh sb="3" eb="4">
      <t>ガク</t>
    </rPh>
    <phoneticPr fontId="2"/>
  </si>
  <si>
    <t>不納欠損額</t>
    <rPh sb="0" eb="2">
      <t>フノウ</t>
    </rPh>
    <rPh sb="2" eb="4">
      <t>ケッソン</t>
    </rPh>
    <rPh sb="4" eb="5">
      <t>ガク</t>
    </rPh>
    <phoneticPr fontId="2"/>
  </si>
  <si>
    <t>収入額</t>
    <rPh sb="0" eb="2">
      <t>シュウニュウ</t>
    </rPh>
    <rPh sb="2" eb="3">
      <t>ガク</t>
    </rPh>
    <phoneticPr fontId="2"/>
  </si>
  <si>
    <t>種別</t>
    <rPh sb="0" eb="2">
      <t>シュベツ</t>
    </rPh>
    <phoneticPr fontId="2"/>
  </si>
  <si>
    <t>7　税外収入金の収納状況(令和元年度)</t>
    <rPh sb="2" eb="3">
      <t>ゼイ</t>
    </rPh>
    <rPh sb="3" eb="4">
      <t>ガイ</t>
    </rPh>
    <rPh sb="4" eb="6">
      <t>シュウニュウ</t>
    </rPh>
    <rPh sb="6" eb="7">
      <t>キン</t>
    </rPh>
    <rPh sb="8" eb="10">
      <t>シュウノウ</t>
    </rPh>
    <rPh sb="10" eb="12">
      <t>ジョウキョウ</t>
    </rPh>
    <rPh sb="13" eb="14">
      <t>レイ</t>
    </rPh>
    <rPh sb="14" eb="15">
      <t>カズ</t>
    </rPh>
    <rPh sb="15" eb="16">
      <t>ガン</t>
    </rPh>
    <rPh sb="16" eb="18">
      <t>ネンドヘイネンド</t>
    </rPh>
    <phoneticPr fontId="2"/>
  </si>
  <si>
    <t>平成29年度</t>
    <rPh sb="0" eb="2">
      <t>ヘイセイ</t>
    </rPh>
    <rPh sb="4" eb="6">
      <t>ネンド</t>
    </rPh>
    <phoneticPr fontId="2"/>
  </si>
  <si>
    <t>平成30年度</t>
    <rPh sb="0" eb="2">
      <t>ヘイセイ</t>
    </rPh>
    <rPh sb="4" eb="6">
      <t>ネンド</t>
    </rPh>
    <phoneticPr fontId="2"/>
  </si>
  <si>
    <t>(3)　執行停止継続中のもの</t>
    <rPh sb="4" eb="6">
      <t>シッコウ</t>
    </rPh>
    <rPh sb="6" eb="8">
      <t>テイシ</t>
    </rPh>
    <rPh sb="8" eb="11">
      <t>ケイゾクチュウ</t>
    </rPh>
    <phoneticPr fontId="2"/>
  </si>
  <si>
    <t>（注）市税計には、個人県民税分を含む。</t>
    <rPh sb="3" eb="5">
      <t>シゼイ</t>
    </rPh>
    <rPh sb="5" eb="6">
      <t>ケイ</t>
    </rPh>
    <phoneticPr fontId="2"/>
  </si>
  <si>
    <t>(1)　不納欠損処分としたもの</t>
    <rPh sb="4" eb="6">
      <t>フノウ</t>
    </rPh>
    <rPh sb="6" eb="8">
      <t>ケッソン</t>
    </rPh>
    <rPh sb="8" eb="10">
      <t>ショブン</t>
    </rPh>
    <phoneticPr fontId="2"/>
  </si>
  <si>
    <t>4　市税等滞納整理状況</t>
    <rPh sb="2" eb="4">
      <t>シゼイ</t>
    </rPh>
    <rPh sb="4" eb="5">
      <t>トウ</t>
    </rPh>
    <rPh sb="5" eb="7">
      <t>タイノウ</t>
    </rPh>
    <rPh sb="7" eb="9">
      <t>セイリ</t>
    </rPh>
    <rPh sb="9" eb="11">
      <t>ジョウキョウ</t>
    </rPh>
    <phoneticPr fontId="2"/>
  </si>
  <si>
    <t>（注）市税には、個人県民税分を含む。</t>
    <rPh sb="3" eb="5">
      <t>シゼイ</t>
    </rPh>
    <rPh sb="15" eb="16">
      <t>フク</t>
    </rPh>
    <phoneticPr fontId="2"/>
  </si>
  <si>
    <t>電話加入権等</t>
    <rPh sb="0" eb="2">
      <t>デンワ</t>
    </rPh>
    <rPh sb="2" eb="5">
      <t>カニュウケン</t>
    </rPh>
    <rPh sb="5" eb="6">
      <t>トウ</t>
    </rPh>
    <phoneticPr fontId="2"/>
  </si>
  <si>
    <t>債権</t>
    <rPh sb="0" eb="2">
      <t>サイケン</t>
    </rPh>
    <phoneticPr fontId="2"/>
  </si>
  <si>
    <t>動産</t>
    <rPh sb="0" eb="2">
      <t>ドウサン</t>
    </rPh>
    <phoneticPr fontId="2"/>
  </si>
  <si>
    <t>不動産</t>
    <rPh sb="0" eb="3">
      <t>フドウサン</t>
    </rPh>
    <phoneticPr fontId="2"/>
  </si>
  <si>
    <t>うち公売による充当</t>
    <rPh sb="2" eb="4">
      <t>コウバイ</t>
    </rPh>
    <rPh sb="7" eb="9">
      <t>ジュウトウ</t>
    </rPh>
    <phoneticPr fontId="2"/>
  </si>
  <si>
    <t>本年度末合計</t>
    <rPh sb="0" eb="1">
      <t>ホン</t>
    </rPh>
    <rPh sb="1" eb="4">
      <t>ネンドマツ</t>
    </rPh>
    <rPh sb="4" eb="6">
      <t>ゴウケイ</t>
    </rPh>
    <phoneticPr fontId="2"/>
  </si>
  <si>
    <t>解除等</t>
    <rPh sb="0" eb="2">
      <t>カイジョ</t>
    </rPh>
    <rPh sb="2" eb="3">
      <t>トウ</t>
    </rPh>
    <phoneticPr fontId="2"/>
  </si>
  <si>
    <t>差押</t>
    <rPh sb="0" eb="2">
      <t>サシオサエ</t>
    </rPh>
    <phoneticPr fontId="2"/>
  </si>
  <si>
    <t>前年度末合計</t>
    <rPh sb="0" eb="3">
      <t>ゼンネンド</t>
    </rPh>
    <rPh sb="3" eb="4">
      <t>マツ</t>
    </rPh>
    <rPh sb="4" eb="6">
      <t>ゴウケイ</t>
    </rPh>
    <phoneticPr fontId="2"/>
  </si>
  <si>
    <t>5　財産差押処分の執行状況</t>
    <rPh sb="2" eb="4">
      <t>ザイサン</t>
    </rPh>
    <rPh sb="4" eb="6">
      <t>サシオサエ</t>
    </rPh>
    <rPh sb="6" eb="8">
      <t>ショブン</t>
    </rPh>
    <rPh sb="9" eb="11">
      <t>シッコウ</t>
    </rPh>
    <rPh sb="11" eb="13">
      <t>ジョウキョウ</t>
    </rPh>
    <phoneticPr fontId="2"/>
  </si>
  <si>
    <t>(2)　執行停止としたもの</t>
    <rPh sb="4" eb="6">
      <t>シッコウ</t>
    </rPh>
    <rPh sb="6" eb="8">
      <t>テイシ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</si>
</sst>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&quot;平成&quot;#&quot;年度&quot;"/>
    <numFmt numFmtId="177" formatCode="#,##0.0_ ;[Red]\-#,##0.0\ "/>
    <numFmt numFmtId="178" formatCode="0.0_ "/>
    <numFmt numFmtId="179" formatCode="#,##0;&quot;△ &quot;#,##0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8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20"/>
      <color theme="1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9"/>
      <color indexed="81"/>
      <name val="ＭＳ 明朝"/>
      <family val="1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52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8" xfId="0" applyFont="1" applyBorder="1" applyAlignment="1">
      <alignment horizontal="right" vertical="center"/>
    </xf>
    <xf numFmtId="0" fontId="5" fillId="0" borderId="1" xfId="0" applyFont="1" applyBorder="1" applyAlignment="1">
      <alignment horizontal="distributed" vertical="center"/>
    </xf>
    <xf numFmtId="0" fontId="9" fillId="0" borderId="0" xfId="0" applyFont="1">
      <alignment vertical="center"/>
    </xf>
    <xf numFmtId="0" fontId="7" fillId="0" borderId="8" xfId="0" applyFont="1" applyBorder="1">
      <alignment vertical="center"/>
    </xf>
    <xf numFmtId="0" fontId="10" fillId="0" borderId="8" xfId="0" applyFont="1" applyBorder="1" applyAlignment="1">
      <alignment horizontal="right" vertical="center"/>
    </xf>
    <xf numFmtId="179" fontId="8" fillId="0" borderId="10" xfId="1" applyNumberFormat="1" applyFont="1" applyBorder="1" applyProtection="1">
      <alignment vertical="center"/>
      <protection locked="0"/>
    </xf>
    <xf numFmtId="179" fontId="8" fillId="0" borderId="1" xfId="1" applyNumberFormat="1" applyFont="1" applyBorder="1" applyProtection="1">
      <alignment vertical="center"/>
      <protection locked="0"/>
    </xf>
    <xf numFmtId="179" fontId="8" fillId="0" borderId="1" xfId="1" applyNumberFormat="1" applyFont="1" applyBorder="1">
      <alignment vertical="center"/>
    </xf>
    <xf numFmtId="0" fontId="7" fillId="0" borderId="0" xfId="0" applyFont="1">
      <alignment vertical="center"/>
    </xf>
    <xf numFmtId="0" fontId="7" fillId="0" borderId="1" xfId="0" applyFont="1" applyBorder="1">
      <alignment vertical="center"/>
    </xf>
    <xf numFmtId="179" fontId="7" fillId="0" borderId="10" xfId="1" applyNumberFormat="1" applyFont="1" applyBorder="1" applyAlignment="1" applyProtection="1">
      <alignment horizontal="right" vertical="center"/>
      <protection locked="0"/>
    </xf>
    <xf numFmtId="177" fontId="7" fillId="0" borderId="10" xfId="1" applyNumberFormat="1" applyFont="1" applyBorder="1" applyAlignment="1" applyProtection="1">
      <alignment horizontal="right" vertical="center"/>
      <protection locked="0"/>
    </xf>
    <xf numFmtId="179" fontId="7" fillId="0" borderId="1" xfId="1" applyNumberFormat="1" applyFont="1" applyBorder="1" applyAlignment="1" applyProtection="1">
      <alignment horizontal="right" vertical="center"/>
      <protection locked="0"/>
    </xf>
    <xf numFmtId="177" fontId="7" fillId="0" borderId="1" xfId="1" applyNumberFormat="1" applyFont="1" applyBorder="1" applyAlignment="1" applyProtection="1">
      <alignment horizontal="right" vertical="center"/>
      <protection locked="0"/>
    </xf>
    <xf numFmtId="179" fontId="7" fillId="0" borderId="1" xfId="1" applyNumberFormat="1" applyFont="1" applyBorder="1" applyAlignment="1" applyProtection="1">
      <alignment horizontal="right" vertical="center"/>
    </xf>
    <xf numFmtId="38" fontId="7" fillId="0" borderId="1" xfId="1" applyFont="1" applyBorder="1">
      <alignment vertical="center"/>
    </xf>
    <xf numFmtId="38" fontId="7" fillId="0" borderId="1" xfId="1" applyFont="1" applyBorder="1" applyProtection="1">
      <alignment vertical="center"/>
      <protection locked="0"/>
    </xf>
    <xf numFmtId="176" fontId="7" fillId="0" borderId="1" xfId="0" applyNumberFormat="1" applyFont="1" applyBorder="1" applyAlignment="1" applyProtection="1">
      <alignment horizontal="center" vertical="center"/>
    </xf>
    <xf numFmtId="178" fontId="7" fillId="0" borderId="1" xfId="0" applyNumberFormat="1" applyFont="1" applyBorder="1" applyProtection="1">
      <alignment vertical="center"/>
    </xf>
    <xf numFmtId="176" fontId="7" fillId="0" borderId="10" xfId="0" applyNumberFormat="1" applyFont="1" applyBorder="1" applyAlignment="1">
      <alignment horizontal="distributed" vertical="center"/>
    </xf>
    <xf numFmtId="178" fontId="7" fillId="0" borderId="1" xfId="0" applyNumberFormat="1" applyFont="1" applyBorder="1" applyProtection="1">
      <alignment vertical="center"/>
      <protection locked="0"/>
    </xf>
    <xf numFmtId="176" fontId="7" fillId="0" borderId="1" xfId="0" applyNumberFormat="1" applyFont="1" applyBorder="1" applyAlignment="1" applyProtection="1">
      <alignment horizontal="distributed" vertical="center"/>
      <protection locked="0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distributed" vertical="center"/>
    </xf>
    <xf numFmtId="0" fontId="7" fillId="0" borderId="1" xfId="0" applyFont="1" applyBorder="1" applyAlignment="1">
      <alignment horizontal="distributed" vertical="center"/>
    </xf>
    <xf numFmtId="0" fontId="7" fillId="0" borderId="10" xfId="0" applyFont="1" applyBorder="1" applyAlignment="1">
      <alignment horizontal="distributed" vertical="center"/>
    </xf>
    <xf numFmtId="0" fontId="7" fillId="0" borderId="1" xfId="0" applyFont="1" applyBorder="1" applyAlignment="1">
      <alignment horizontal="distributed" vertical="center" indent="1"/>
    </xf>
    <xf numFmtId="176" fontId="7" fillId="0" borderId="1" xfId="0" applyNumberFormat="1" applyFont="1" applyBorder="1" applyAlignment="1">
      <alignment horizontal="distributed" vertical="center"/>
    </xf>
    <xf numFmtId="0" fontId="8" fillId="0" borderId="8" xfId="0" applyFont="1" applyBorder="1" applyAlignment="1">
      <alignment horizontal="right" vertical="center"/>
    </xf>
    <xf numFmtId="0" fontId="7" fillId="0" borderId="10" xfId="0" applyFont="1" applyBorder="1" applyAlignment="1">
      <alignment horizontal="distributed" vertical="center" indent="1"/>
    </xf>
    <xf numFmtId="0" fontId="7" fillId="0" borderId="1" xfId="0" applyFont="1" applyBorder="1" applyAlignment="1">
      <alignment horizontal="distributed" vertical="center"/>
    </xf>
    <xf numFmtId="0" fontId="7" fillId="0" borderId="8" xfId="0" applyFont="1" applyBorder="1" applyAlignment="1">
      <alignment horizontal="center" vertical="center"/>
    </xf>
    <xf numFmtId="38" fontId="7" fillId="0" borderId="10" xfId="1" applyFont="1" applyBorder="1" applyProtection="1">
      <alignment vertical="center"/>
      <protection locked="0"/>
    </xf>
    <xf numFmtId="178" fontId="7" fillId="0" borderId="10" xfId="0" applyNumberFormat="1" applyFont="1" applyBorder="1" applyProtection="1">
      <alignment vertical="center"/>
      <protection locked="0"/>
    </xf>
    <xf numFmtId="0" fontId="7" fillId="0" borderId="1" xfId="0" applyFont="1" applyBorder="1" applyAlignment="1">
      <alignment horizontal="distributed" vertical="center"/>
    </xf>
    <xf numFmtId="0" fontId="7" fillId="0" borderId="8" xfId="0" applyFont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7" fillId="0" borderId="1" xfId="0" applyFont="1" applyBorder="1" applyAlignment="1">
      <alignment horizontal="distributed" vertical="center" wrapText="1" indent="1"/>
    </xf>
    <xf numFmtId="0" fontId="7" fillId="0" borderId="1" xfId="0" applyFont="1" applyBorder="1" applyAlignment="1">
      <alignment horizontal="distributed" vertical="center"/>
    </xf>
    <xf numFmtId="0" fontId="7" fillId="0" borderId="8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7" fillId="0" borderId="1" xfId="0" applyFont="1" applyBorder="1" applyAlignment="1">
      <alignment horizontal="distributed" vertical="center" indent="1"/>
    </xf>
    <xf numFmtId="177" fontId="7" fillId="0" borderId="10" xfId="1" applyNumberFormat="1" applyFont="1" applyBorder="1" applyAlignment="1">
      <alignment horizontal="right" vertical="center"/>
    </xf>
    <xf numFmtId="0" fontId="13" fillId="0" borderId="11" xfId="0" applyFont="1" applyBorder="1">
      <alignment vertical="center"/>
    </xf>
    <xf numFmtId="177" fontId="4" fillId="0" borderId="10" xfId="1" applyNumberFormat="1" applyFont="1" applyBorder="1" applyAlignment="1" applyProtection="1">
      <alignment horizontal="right" vertical="center"/>
      <protection locked="0"/>
    </xf>
    <xf numFmtId="177" fontId="4" fillId="0" borderId="10" xfId="1" applyNumberFormat="1" applyFont="1" applyBorder="1" applyAlignment="1" applyProtection="1">
      <alignment horizontal="right" vertical="center"/>
    </xf>
    <xf numFmtId="38" fontId="4" fillId="0" borderId="1" xfId="1" applyFont="1" applyBorder="1" applyProtection="1">
      <alignment vertical="center"/>
      <protection locked="0"/>
    </xf>
    <xf numFmtId="0" fontId="14" fillId="0" borderId="11" xfId="0" applyFont="1" applyBorder="1">
      <alignment vertical="center"/>
    </xf>
    <xf numFmtId="177" fontId="7" fillId="0" borderId="10" xfId="1" applyNumberFormat="1" applyFont="1" applyBorder="1" applyAlignment="1">
      <alignment horizontal="center" vertical="center"/>
    </xf>
    <xf numFmtId="177" fontId="4" fillId="0" borderId="10" xfId="1" applyNumberFormat="1" applyFont="1" applyBorder="1" applyAlignment="1" applyProtection="1">
      <alignment horizontal="center" vertical="center"/>
      <protection locked="0"/>
    </xf>
    <xf numFmtId="177" fontId="4" fillId="0" borderId="10" xfId="1" applyNumberFormat="1" applyFont="1" applyBorder="1" applyAlignment="1" applyProtection="1">
      <alignment horizontal="center" vertical="center"/>
    </xf>
    <xf numFmtId="0" fontId="7" fillId="0" borderId="6" xfId="0" applyFont="1" applyBorder="1">
      <alignment vertical="center"/>
    </xf>
    <xf numFmtId="177" fontId="4" fillId="0" borderId="15" xfId="1" applyNumberFormat="1" applyFont="1" applyBorder="1" applyAlignment="1" applyProtection="1">
      <alignment horizontal="right" vertical="center"/>
      <protection locked="0"/>
    </xf>
    <xf numFmtId="177" fontId="4" fillId="0" borderId="15" xfId="1" applyNumberFormat="1" applyFont="1" applyBorder="1" applyAlignment="1" applyProtection="1">
      <alignment horizontal="right" vertical="center"/>
    </xf>
    <xf numFmtId="38" fontId="4" fillId="0" borderId="15" xfId="1" applyFont="1" applyBorder="1" applyProtection="1">
      <alignment vertical="center"/>
      <protection locked="0"/>
    </xf>
    <xf numFmtId="0" fontId="4" fillId="0" borderId="18" xfId="0" applyFont="1" applyBorder="1">
      <alignment vertical="center"/>
    </xf>
    <xf numFmtId="0" fontId="7" fillId="0" borderId="18" xfId="0" applyFont="1" applyBorder="1">
      <alignment vertical="center"/>
    </xf>
    <xf numFmtId="177" fontId="7" fillId="0" borderId="15" xfId="1" applyNumberFormat="1" applyFont="1" applyBorder="1" applyAlignment="1">
      <alignment horizontal="right" vertical="center"/>
    </xf>
    <xf numFmtId="38" fontId="7" fillId="0" borderId="15" xfId="1" applyFont="1" applyBorder="1" applyProtection="1">
      <alignment vertical="center"/>
      <protection locked="0"/>
    </xf>
    <xf numFmtId="177" fontId="7" fillId="0" borderId="19" xfId="1" applyNumberFormat="1" applyFont="1" applyBorder="1" applyAlignment="1">
      <alignment horizontal="right" vertical="center"/>
    </xf>
    <xf numFmtId="38" fontId="7" fillId="0" borderId="19" xfId="1" applyFont="1" applyBorder="1" applyProtection="1">
      <alignment vertical="center"/>
      <protection locked="0"/>
    </xf>
    <xf numFmtId="0" fontId="7" fillId="0" borderId="22" xfId="0" applyFont="1" applyBorder="1">
      <alignment vertical="center"/>
    </xf>
    <xf numFmtId="177" fontId="4" fillId="0" borderId="9" xfId="1" applyNumberFormat="1" applyFont="1" applyBorder="1" applyAlignment="1" applyProtection="1">
      <alignment horizontal="right" vertical="center"/>
      <protection locked="0"/>
    </xf>
    <xf numFmtId="177" fontId="4" fillId="0" borderId="9" xfId="1" applyNumberFormat="1" applyFont="1" applyBorder="1" applyAlignment="1" applyProtection="1">
      <alignment horizontal="right" vertical="center"/>
    </xf>
    <xf numFmtId="38" fontId="4" fillId="0" borderId="8" xfId="1" applyFont="1" applyBorder="1" applyProtection="1">
      <alignment vertical="center"/>
      <protection locked="0"/>
    </xf>
    <xf numFmtId="0" fontId="4" fillId="0" borderId="2" xfId="0" applyFont="1" applyBorder="1">
      <alignment vertical="center"/>
    </xf>
    <xf numFmtId="0" fontId="7" fillId="0" borderId="2" xfId="0" applyFont="1" applyBorder="1">
      <alignment vertical="center"/>
    </xf>
    <xf numFmtId="177" fontId="7" fillId="0" borderId="9" xfId="1" applyNumberFormat="1" applyFont="1" applyBorder="1" applyAlignment="1">
      <alignment horizontal="right" vertical="center"/>
    </xf>
    <xf numFmtId="38" fontId="7" fillId="0" borderId="8" xfId="1" applyFont="1" applyBorder="1" applyProtection="1">
      <alignment vertical="center"/>
      <protection locked="0"/>
    </xf>
    <xf numFmtId="38" fontId="4" fillId="0" borderId="1" xfId="1" applyFont="1" applyBorder="1" applyProtection="1">
      <alignment vertical="center"/>
    </xf>
    <xf numFmtId="38" fontId="4" fillId="0" borderId="10" xfId="1" applyFont="1" applyBorder="1" applyProtection="1">
      <alignment vertical="center"/>
      <protection locked="0"/>
    </xf>
    <xf numFmtId="0" fontId="4" fillId="0" borderId="6" xfId="0" applyFont="1" applyBorder="1">
      <alignment vertical="center"/>
    </xf>
    <xf numFmtId="177" fontId="4" fillId="0" borderId="19" xfId="1" applyNumberFormat="1" applyFont="1" applyBorder="1" applyAlignment="1" applyProtection="1">
      <alignment horizontal="right" vertical="center"/>
      <protection locked="0"/>
    </xf>
    <xf numFmtId="177" fontId="4" fillId="0" borderId="19" xfId="1" applyNumberFormat="1" applyFont="1" applyBorder="1" applyAlignment="1" applyProtection="1">
      <alignment horizontal="right" vertical="center"/>
    </xf>
    <xf numFmtId="38" fontId="4" fillId="0" borderId="19" xfId="1" applyFont="1" applyBorder="1" applyProtection="1">
      <alignment vertical="center"/>
      <protection locked="0"/>
    </xf>
    <xf numFmtId="0" fontId="4" fillId="0" borderId="22" xfId="0" applyFont="1" applyBorder="1">
      <alignment vertical="center"/>
    </xf>
    <xf numFmtId="0" fontId="4" fillId="0" borderId="16" xfId="0" applyFont="1" applyBorder="1">
      <alignment vertical="center"/>
    </xf>
    <xf numFmtId="0" fontId="7" fillId="0" borderId="16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9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9" xfId="0" applyFont="1" applyBorder="1">
      <alignment vertical="center"/>
    </xf>
    <xf numFmtId="177" fontId="4" fillId="0" borderId="25" xfId="1" applyNumberFormat="1" applyFont="1" applyBorder="1" applyAlignment="1" applyProtection="1">
      <alignment horizontal="right" vertical="center"/>
      <protection locked="0"/>
    </xf>
    <xf numFmtId="177" fontId="4" fillId="0" borderId="25" xfId="1" applyNumberFormat="1" applyFont="1" applyBorder="1" applyAlignment="1" applyProtection="1">
      <alignment horizontal="right" vertical="center"/>
    </xf>
    <xf numFmtId="177" fontId="7" fillId="0" borderId="25" xfId="1" applyNumberFormat="1" applyFont="1" applyBorder="1" applyAlignment="1">
      <alignment horizontal="right" vertical="center"/>
    </xf>
    <xf numFmtId="177" fontId="4" fillId="0" borderId="26" xfId="1" applyNumberFormat="1" applyFont="1" applyBorder="1" applyAlignment="1" applyProtection="1">
      <alignment horizontal="right" vertical="center"/>
      <protection locked="0"/>
    </xf>
    <xf numFmtId="177" fontId="4" fillId="0" borderId="26" xfId="1" applyNumberFormat="1" applyFont="1" applyBorder="1" applyAlignment="1" applyProtection="1">
      <alignment horizontal="right" vertical="center"/>
    </xf>
    <xf numFmtId="38" fontId="4" fillId="0" borderId="26" xfId="1" applyFont="1" applyBorder="1" applyProtection="1">
      <alignment vertical="center"/>
    </xf>
    <xf numFmtId="0" fontId="14" fillId="0" borderId="29" xfId="0" applyFont="1" applyBorder="1">
      <alignment vertical="center"/>
    </xf>
    <xf numFmtId="0" fontId="13" fillId="0" borderId="29" xfId="0" applyFont="1" applyBorder="1">
      <alignment vertical="center"/>
    </xf>
    <xf numFmtId="177" fontId="7" fillId="0" borderId="26" xfId="1" applyNumberFormat="1" applyFont="1" applyBorder="1" applyAlignment="1">
      <alignment horizontal="right" vertical="center"/>
    </xf>
    <xf numFmtId="38" fontId="7" fillId="0" borderId="26" xfId="1" applyFont="1" applyBorder="1">
      <alignment vertical="center"/>
    </xf>
    <xf numFmtId="38" fontId="4" fillId="0" borderId="8" xfId="1" applyFont="1" applyBorder="1" applyProtection="1">
      <alignment vertical="center"/>
    </xf>
    <xf numFmtId="0" fontId="14" fillId="0" borderId="3" xfId="0" applyFont="1" applyBorder="1">
      <alignment vertical="center"/>
    </xf>
    <xf numFmtId="0" fontId="14" fillId="0" borderId="30" xfId="0" applyFont="1" applyBorder="1">
      <alignment vertical="center"/>
    </xf>
    <xf numFmtId="0" fontId="13" fillId="0" borderId="3" xfId="0" applyFont="1" applyBorder="1">
      <alignment vertical="center"/>
    </xf>
    <xf numFmtId="0" fontId="13" fillId="0" borderId="30" xfId="0" applyFont="1" applyBorder="1">
      <alignment vertical="center"/>
    </xf>
    <xf numFmtId="38" fontId="7" fillId="0" borderId="8" xfId="1" applyFont="1" applyBorder="1">
      <alignment vertical="center"/>
    </xf>
    <xf numFmtId="0" fontId="14" fillId="0" borderId="12" xfId="0" applyFont="1" applyBorder="1">
      <alignment vertical="center"/>
    </xf>
    <xf numFmtId="0" fontId="14" fillId="0" borderId="13" xfId="0" applyFont="1" applyBorder="1">
      <alignment vertical="center"/>
    </xf>
    <xf numFmtId="0" fontId="4" fillId="0" borderId="11" xfId="0" applyFont="1" applyBorder="1">
      <alignment vertical="center"/>
    </xf>
    <xf numFmtId="0" fontId="13" fillId="0" borderId="12" xfId="0" applyFont="1" applyBorder="1">
      <alignment vertical="center"/>
    </xf>
    <xf numFmtId="0" fontId="13" fillId="0" borderId="13" xfId="0" applyFont="1" applyBorder="1">
      <alignment vertical="center"/>
    </xf>
    <xf numFmtId="0" fontId="7" fillId="0" borderId="11" xfId="0" applyFont="1" applyBorder="1">
      <alignment vertical="center"/>
    </xf>
    <xf numFmtId="38" fontId="4" fillId="0" borderId="10" xfId="1" applyFont="1" applyBorder="1" applyProtection="1">
      <alignment vertical="center"/>
    </xf>
    <xf numFmtId="38" fontId="7" fillId="0" borderId="10" xfId="1" applyFont="1" applyBorder="1">
      <alignment vertical="center"/>
    </xf>
    <xf numFmtId="0" fontId="5" fillId="0" borderId="8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3" xfId="0" applyFont="1" applyBorder="1">
      <alignment vertical="center"/>
    </xf>
    <xf numFmtId="0" fontId="5" fillId="0" borderId="30" xfId="0" applyFont="1" applyBorder="1">
      <alignment vertical="center"/>
    </xf>
    <xf numFmtId="0" fontId="5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30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3" xfId="0" applyFont="1" applyBorder="1" applyAlignment="1">
      <alignment horizontal="right" vertical="center"/>
    </xf>
    <xf numFmtId="0" fontId="13" fillId="0" borderId="2" xfId="0" applyFont="1" applyBorder="1">
      <alignment vertical="center"/>
    </xf>
    <xf numFmtId="0" fontId="14" fillId="0" borderId="1" xfId="0" applyFont="1" applyBorder="1" applyAlignment="1">
      <alignment horizontal="distributed" vertical="center"/>
    </xf>
    <xf numFmtId="0" fontId="14" fillId="0" borderId="1" xfId="0" applyFont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/>
    </xf>
    <xf numFmtId="0" fontId="13" fillId="0" borderId="1" xfId="0" applyFont="1" applyBorder="1" applyAlignment="1">
      <alignment horizontal="distributed" vertical="center" indent="1"/>
    </xf>
    <xf numFmtId="0" fontId="13" fillId="0" borderId="0" xfId="0" applyFont="1">
      <alignment vertical="center"/>
    </xf>
    <xf numFmtId="0" fontId="3" fillId="0" borderId="14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38" fontId="7" fillId="0" borderId="10" xfId="1" applyFont="1" applyBorder="1" applyAlignment="1">
      <alignment horizontal="center" vertical="center"/>
    </xf>
    <xf numFmtId="38" fontId="7" fillId="0" borderId="9" xfId="1" applyFont="1" applyBorder="1">
      <alignment vertical="center"/>
    </xf>
    <xf numFmtId="38" fontId="7" fillId="0" borderId="9" xfId="1" applyFont="1" applyBorder="1" applyAlignment="1">
      <alignment horizontal="center" vertical="center"/>
    </xf>
    <xf numFmtId="38" fontId="7" fillId="0" borderId="8" xfId="1" applyFont="1" applyBorder="1" applyAlignment="1">
      <alignment horizontal="center" vertical="center"/>
    </xf>
    <xf numFmtId="38" fontId="7" fillId="2" borderId="10" xfId="1" applyFont="1" applyFill="1" applyBorder="1" applyProtection="1">
      <alignment vertical="center"/>
      <protection locked="0"/>
    </xf>
    <xf numFmtId="38" fontId="7" fillId="2" borderId="9" xfId="1" applyFont="1" applyFill="1" applyBorder="1" applyProtection="1">
      <alignment vertical="center"/>
      <protection locked="0"/>
    </xf>
    <xf numFmtId="38" fontId="7" fillId="2" borderId="8" xfId="1" applyFont="1" applyFill="1" applyBorder="1" applyProtection="1">
      <alignment vertical="center"/>
      <protection locked="0"/>
    </xf>
    <xf numFmtId="0" fontId="7" fillId="0" borderId="30" xfId="0" applyFont="1" applyBorder="1">
      <alignment vertical="center"/>
    </xf>
    <xf numFmtId="0" fontId="7" fillId="0" borderId="1" xfId="0" applyFont="1" applyBorder="1" applyAlignment="1">
      <alignment horizontal="distributed" vertical="center" wrapText="1"/>
    </xf>
    <xf numFmtId="38" fontId="7" fillId="0" borderId="10" xfId="1" applyFont="1" applyBorder="1" applyAlignment="1" applyProtection="1">
      <alignment horizontal="center" vertical="center"/>
      <protection locked="0"/>
    </xf>
    <xf numFmtId="179" fontId="7" fillId="0" borderId="26" xfId="0" applyNumberFormat="1" applyFont="1" applyBorder="1">
      <alignment vertical="center"/>
    </xf>
    <xf numFmtId="179" fontId="7" fillId="0" borderId="1" xfId="0" applyNumberFormat="1" applyFont="1" applyBorder="1" applyProtection="1">
      <alignment vertical="center"/>
      <protection locked="0"/>
    </xf>
    <xf numFmtId="179" fontId="7" fillId="0" borderId="1" xfId="0" applyNumberFormat="1" applyFont="1" applyBorder="1">
      <alignment vertical="center"/>
    </xf>
    <xf numFmtId="179" fontId="7" fillId="0" borderId="10" xfId="0" applyNumberFormat="1" applyFont="1" applyBorder="1" applyProtection="1">
      <alignment vertical="center"/>
      <protection locked="0"/>
    </xf>
    <xf numFmtId="179" fontId="8" fillId="0" borderId="36" xfId="1" applyNumberFormat="1" applyFont="1" applyBorder="1">
      <alignment vertical="center"/>
    </xf>
    <xf numFmtId="179" fontId="8" fillId="0" borderId="11" xfId="1" applyNumberFormat="1" applyFont="1" applyBorder="1">
      <alignment vertical="center"/>
    </xf>
    <xf numFmtId="179" fontId="8" fillId="0" borderId="10" xfId="1" applyNumberFormat="1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0" xfId="0" applyFont="1" applyBorder="1" applyAlignment="1">
      <alignment horizontal="distributed" vertical="center"/>
    </xf>
    <xf numFmtId="179" fontId="8" fillId="0" borderId="36" xfId="1" applyNumberFormat="1" applyFont="1" applyBorder="1" applyProtection="1">
      <alignment vertical="center"/>
      <protection locked="0"/>
    </xf>
    <xf numFmtId="179" fontId="8" fillId="0" borderId="11" xfId="1" applyNumberFormat="1" applyFont="1" applyBorder="1" applyProtection="1">
      <alignment vertical="center"/>
      <protection locked="0"/>
    </xf>
    <xf numFmtId="179" fontId="8" fillId="0" borderId="10" xfId="1" applyNumberFormat="1" applyFont="1" applyBorder="1" applyProtection="1">
      <alignment vertical="center"/>
    </xf>
    <xf numFmtId="179" fontId="8" fillId="0" borderId="37" xfId="1" applyNumberFormat="1" applyFont="1" applyBorder="1" applyProtection="1">
      <alignment vertical="center"/>
      <protection locked="0"/>
    </xf>
    <xf numFmtId="179" fontId="8" fillId="0" borderId="6" xfId="1" applyNumberFormat="1" applyFont="1" applyBorder="1" applyProtection="1">
      <alignment vertical="center"/>
      <protection locked="0"/>
    </xf>
    <xf numFmtId="179" fontId="8" fillId="0" borderId="1" xfId="1" applyNumberFormat="1" applyFont="1" applyBorder="1" applyProtection="1">
      <alignment vertical="center"/>
    </xf>
    <xf numFmtId="179" fontId="8" fillId="0" borderId="0" xfId="0" applyNumberFormat="1" applyFont="1" applyProtection="1">
      <alignment vertical="center"/>
      <protection locked="0"/>
    </xf>
    <xf numFmtId="0" fontId="10" fillId="0" borderId="38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8" fillId="0" borderId="1" xfId="0" applyFont="1" applyBorder="1" applyAlignment="1">
      <alignment horizontal="distributed" vertical="center" indent="1"/>
    </xf>
    <xf numFmtId="0" fontId="8" fillId="0" borderId="36" xfId="0" applyFont="1" applyBorder="1" applyAlignment="1">
      <alignment horizontal="distributed" vertical="center"/>
    </xf>
    <xf numFmtId="0" fontId="8" fillId="0" borderId="11" xfId="0" applyFont="1" applyBorder="1" applyAlignment="1">
      <alignment horizontal="distributed" vertical="center" indent="1"/>
    </xf>
    <xf numFmtId="0" fontId="7" fillId="0" borderId="3" xfId="0" applyFont="1" applyBorder="1" applyAlignment="1">
      <alignment vertical="center"/>
    </xf>
    <xf numFmtId="0" fontId="7" fillId="0" borderId="30" xfId="0" applyFont="1" applyBorder="1" applyAlignment="1">
      <alignment vertical="center"/>
    </xf>
    <xf numFmtId="0" fontId="13" fillId="0" borderId="13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13" fillId="0" borderId="2" xfId="0" applyFont="1" applyBorder="1" applyAlignment="1">
      <alignment horizontal="right" vertical="center"/>
    </xf>
    <xf numFmtId="0" fontId="13" fillId="0" borderId="30" xfId="0" applyFont="1" applyBorder="1" applyAlignment="1">
      <alignment horizontal="right" vertical="center"/>
    </xf>
    <xf numFmtId="0" fontId="13" fillId="0" borderId="3" xfId="0" applyFont="1" applyBorder="1" applyAlignment="1">
      <alignment horizontal="right" vertical="center"/>
    </xf>
    <xf numFmtId="0" fontId="13" fillId="0" borderId="11" xfId="0" applyNumberFormat="1" applyFont="1" applyBorder="1" applyAlignment="1" applyProtection="1">
      <alignment horizontal="distributed" vertical="center" indent="7"/>
      <protection locked="0"/>
    </xf>
    <xf numFmtId="0" fontId="13" fillId="0" borderId="13" xfId="0" applyNumberFormat="1" applyFont="1" applyBorder="1" applyAlignment="1" applyProtection="1">
      <alignment horizontal="distributed" vertical="center" indent="7"/>
      <protection locked="0"/>
    </xf>
    <xf numFmtId="0" fontId="13" fillId="0" borderId="12" xfId="0" applyNumberFormat="1" applyFont="1" applyBorder="1" applyAlignment="1" applyProtection="1">
      <alignment horizontal="distributed" vertical="center" indent="7"/>
      <protection locked="0"/>
    </xf>
    <xf numFmtId="0" fontId="13" fillId="0" borderId="4" xfId="0" applyFont="1" applyBorder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13" fillId="0" borderId="11" xfId="0" applyFont="1" applyBorder="1" applyAlignment="1">
      <alignment horizontal="distributed" vertical="center" indent="2"/>
    </xf>
    <xf numFmtId="0" fontId="13" fillId="0" borderId="12" xfId="0" applyFont="1" applyBorder="1" applyAlignment="1">
      <alignment horizontal="distributed" vertical="center" indent="2"/>
    </xf>
    <xf numFmtId="0" fontId="13" fillId="0" borderId="13" xfId="0" applyFont="1" applyBorder="1" applyAlignment="1">
      <alignment horizontal="distributed" vertical="center" indent="2"/>
    </xf>
    <xf numFmtId="0" fontId="13" fillId="0" borderId="6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3" fillId="0" borderId="28" xfId="0" applyFont="1" applyBorder="1" applyAlignment="1">
      <alignment horizontal="left" vertical="center"/>
    </xf>
    <xf numFmtId="0" fontId="13" fillId="0" borderId="27" xfId="0" applyFont="1" applyBorder="1" applyAlignment="1">
      <alignment horizontal="left" vertical="center"/>
    </xf>
    <xf numFmtId="176" fontId="13" fillId="0" borderId="11" xfId="0" applyNumberFormat="1" applyFont="1" applyBorder="1" applyAlignment="1">
      <alignment horizontal="distributed" vertical="center" indent="7"/>
    </xf>
    <xf numFmtId="176" fontId="13" fillId="0" borderId="13" xfId="0" applyNumberFormat="1" applyFont="1" applyBorder="1" applyAlignment="1">
      <alignment horizontal="distributed" vertical="center" indent="7"/>
    </xf>
    <xf numFmtId="176" fontId="13" fillId="0" borderId="12" xfId="0" applyNumberFormat="1" applyFont="1" applyBorder="1" applyAlignment="1">
      <alignment horizontal="distributed" vertical="center" indent="7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14" fillId="0" borderId="28" xfId="0" applyFont="1" applyBorder="1" applyAlignment="1">
      <alignment horizontal="left" vertical="center"/>
    </xf>
    <xf numFmtId="0" fontId="14" fillId="0" borderId="27" xfId="0" applyFont="1" applyBorder="1" applyAlignment="1">
      <alignment horizontal="left" vertical="center"/>
    </xf>
    <xf numFmtId="0" fontId="14" fillId="0" borderId="11" xfId="0" applyFont="1" applyBorder="1" applyAlignment="1">
      <alignment horizontal="distributed" vertical="center" indent="2"/>
    </xf>
    <xf numFmtId="0" fontId="14" fillId="0" borderId="12" xfId="0" applyFont="1" applyBorder="1" applyAlignment="1">
      <alignment horizontal="distributed" vertical="center" indent="2"/>
    </xf>
    <xf numFmtId="0" fontId="14" fillId="0" borderId="13" xfId="0" applyFont="1" applyBorder="1" applyAlignment="1">
      <alignment horizontal="distributed" vertical="center" indent="2"/>
    </xf>
    <xf numFmtId="0" fontId="14" fillId="0" borderId="13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14" fillId="0" borderId="2" xfId="0" applyFont="1" applyBorder="1" applyAlignment="1">
      <alignment horizontal="right" vertical="center"/>
    </xf>
    <xf numFmtId="0" fontId="14" fillId="0" borderId="30" xfId="0" applyFont="1" applyBorder="1" applyAlignment="1">
      <alignment horizontal="right" vertical="center"/>
    </xf>
    <xf numFmtId="0" fontId="14" fillId="0" borderId="3" xfId="0" applyFont="1" applyBorder="1" applyAlignment="1">
      <alignment horizontal="right" vertical="center"/>
    </xf>
    <xf numFmtId="0" fontId="14" fillId="0" borderId="4" xfId="0" applyFont="1" applyBorder="1" applyAlignment="1">
      <alignment horizontal="right" vertical="center"/>
    </xf>
    <xf numFmtId="0" fontId="14" fillId="0" borderId="0" xfId="0" applyFont="1" applyBorder="1" applyAlignment="1">
      <alignment horizontal="right" vertical="center"/>
    </xf>
    <xf numFmtId="0" fontId="14" fillId="0" borderId="5" xfId="0" applyFont="1" applyBorder="1" applyAlignment="1">
      <alignment horizontal="right" vertical="center"/>
    </xf>
    <xf numFmtId="0" fontId="14" fillId="0" borderId="6" xfId="0" applyFont="1" applyBorder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176" fontId="13" fillId="0" borderId="11" xfId="0" applyNumberFormat="1" applyFont="1" applyBorder="1" applyAlignment="1" applyProtection="1">
      <alignment horizontal="distributed" vertical="center" indent="7"/>
      <protection locked="0"/>
    </xf>
    <xf numFmtId="176" fontId="13" fillId="0" borderId="13" xfId="0" applyNumberFormat="1" applyFont="1" applyBorder="1" applyAlignment="1" applyProtection="1">
      <alignment horizontal="distributed" vertical="center" indent="7"/>
      <protection locked="0"/>
    </xf>
    <xf numFmtId="176" fontId="13" fillId="0" borderId="12" xfId="0" applyNumberFormat="1" applyFont="1" applyBorder="1" applyAlignment="1" applyProtection="1">
      <alignment horizontal="distributed" vertical="center" indent="7"/>
      <protection locked="0"/>
    </xf>
    <xf numFmtId="0" fontId="7" fillId="0" borderId="1" xfId="0" applyFont="1" applyBorder="1" applyAlignment="1">
      <alignment horizontal="distributed" vertical="center" wrapText="1" indent="1"/>
    </xf>
    <xf numFmtId="0" fontId="4" fillId="0" borderId="1" xfId="0" applyFont="1" applyBorder="1" applyAlignment="1">
      <alignment horizontal="distributed" vertical="center" wrapText="1" indent="1"/>
    </xf>
    <xf numFmtId="176" fontId="7" fillId="0" borderId="1" xfId="0" applyNumberFormat="1" applyFont="1" applyBorder="1" applyAlignment="1">
      <alignment horizontal="distributed" vertical="center" indent="3"/>
    </xf>
    <xf numFmtId="176" fontId="4" fillId="0" borderId="1" xfId="0" applyNumberFormat="1" applyFont="1" applyBorder="1" applyAlignment="1">
      <alignment horizontal="distributed" vertical="center" indent="3"/>
    </xf>
    <xf numFmtId="176" fontId="7" fillId="0" borderId="1" xfId="0" applyNumberFormat="1" applyFont="1" applyBorder="1" applyAlignment="1" applyProtection="1">
      <alignment horizontal="distributed" vertical="center" indent="3"/>
      <protection locked="0"/>
    </xf>
    <xf numFmtId="0" fontId="7" fillId="0" borderId="1" xfId="0" applyNumberFormat="1" applyFont="1" applyBorder="1" applyAlignment="1" applyProtection="1">
      <alignment horizontal="distributed" vertical="center" indent="3"/>
      <protection locked="0"/>
    </xf>
    <xf numFmtId="0" fontId="7" fillId="0" borderId="1" xfId="0" applyFont="1" applyBorder="1" applyAlignment="1">
      <alignment horizontal="center" vertical="distributed" textRotation="255"/>
    </xf>
    <xf numFmtId="0" fontId="7" fillId="0" borderId="10" xfId="0" applyFont="1" applyBorder="1" applyAlignment="1">
      <alignment horizontal="left" vertical="center"/>
    </xf>
    <xf numFmtId="0" fontId="7" fillId="0" borderId="8" xfId="0" applyFont="1" applyBorder="1" applyAlignment="1">
      <alignment horizontal="center" vertical="distributed" textRotation="255" indent="5"/>
    </xf>
    <xf numFmtId="0" fontId="7" fillId="0" borderId="9" xfId="0" applyFont="1" applyBorder="1" applyAlignment="1">
      <alignment horizontal="center" vertical="distributed" textRotation="255" indent="5"/>
    </xf>
    <xf numFmtId="0" fontId="7" fillId="0" borderId="10" xfId="0" applyFont="1" applyBorder="1" applyAlignment="1">
      <alignment horizontal="center" vertical="distributed" textRotation="255" indent="5"/>
    </xf>
    <xf numFmtId="0" fontId="7" fillId="0" borderId="1" xfId="0" applyFont="1" applyBorder="1" applyAlignment="1">
      <alignment horizontal="distributed" vertical="center"/>
    </xf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distributed" textRotation="255"/>
    </xf>
    <xf numFmtId="0" fontId="7" fillId="0" borderId="9" xfId="0" applyFont="1" applyBorder="1" applyAlignment="1">
      <alignment horizontal="center" vertical="distributed" textRotation="255"/>
    </xf>
    <xf numFmtId="0" fontId="7" fillId="0" borderId="10" xfId="0" applyFont="1" applyBorder="1" applyAlignment="1">
      <alignment horizontal="center" vertical="distributed" textRotation="255"/>
    </xf>
    <xf numFmtId="176" fontId="7" fillId="0" borderId="1" xfId="0" applyNumberFormat="1" applyFont="1" applyBorder="1" applyAlignment="1" applyProtection="1">
      <alignment horizontal="distributed" vertical="center" indent="1"/>
      <protection locked="0"/>
    </xf>
    <xf numFmtId="0" fontId="7" fillId="0" borderId="2" xfId="0" applyFont="1" applyBorder="1" applyAlignment="1">
      <alignment horizontal="distributed" vertical="center" indent="2"/>
    </xf>
    <xf numFmtId="0" fontId="7" fillId="0" borderId="3" xfId="0" applyFont="1" applyBorder="1" applyAlignment="1">
      <alignment horizontal="distributed" vertical="center" indent="2"/>
    </xf>
    <xf numFmtId="0" fontId="7" fillId="0" borderId="4" xfId="0" applyFont="1" applyBorder="1" applyAlignment="1">
      <alignment horizontal="distributed" vertical="center" indent="2"/>
    </xf>
    <xf numFmtId="0" fontId="7" fillId="0" borderId="5" xfId="0" applyFont="1" applyBorder="1" applyAlignment="1">
      <alignment horizontal="distributed" vertical="center" indent="2"/>
    </xf>
    <xf numFmtId="0" fontId="7" fillId="0" borderId="6" xfId="0" applyFont="1" applyBorder="1" applyAlignment="1">
      <alignment horizontal="distributed" vertical="center" indent="2"/>
    </xf>
    <xf numFmtId="0" fontId="7" fillId="0" borderId="7" xfId="0" applyFont="1" applyBorder="1" applyAlignment="1">
      <alignment horizontal="distributed" vertical="center" indent="2"/>
    </xf>
    <xf numFmtId="0" fontId="7" fillId="0" borderId="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distributed" vertical="center" indent="1"/>
    </xf>
    <xf numFmtId="0" fontId="7" fillId="0" borderId="12" xfId="0" applyFont="1" applyBorder="1" applyAlignment="1">
      <alignment horizontal="distributed" vertical="center" indent="1"/>
    </xf>
    <xf numFmtId="0" fontId="7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76" fontId="7" fillId="0" borderId="1" xfId="0" applyNumberFormat="1" applyFont="1" applyBorder="1" applyAlignment="1">
      <alignment horizontal="distributed" vertical="center" indent="1"/>
    </xf>
    <xf numFmtId="176" fontId="7" fillId="0" borderId="11" xfId="0" applyNumberFormat="1" applyFont="1" applyBorder="1" applyAlignment="1">
      <alignment horizontal="distributed" vertical="center" indent="1"/>
    </xf>
    <xf numFmtId="176" fontId="7" fillId="0" borderId="13" xfId="0" applyNumberFormat="1" applyFont="1" applyBorder="1" applyAlignment="1">
      <alignment horizontal="distributed" vertical="center" indent="1"/>
    </xf>
    <xf numFmtId="176" fontId="7" fillId="0" borderId="12" xfId="0" applyNumberFormat="1" applyFont="1" applyBorder="1" applyAlignment="1">
      <alignment horizontal="distributed" vertical="center" indent="1"/>
    </xf>
    <xf numFmtId="0" fontId="7" fillId="0" borderId="2" xfId="0" applyFont="1" applyBorder="1" applyAlignment="1">
      <alignment horizontal="distributed" vertical="center" indent="1"/>
    </xf>
    <xf numFmtId="0" fontId="7" fillId="0" borderId="3" xfId="0" applyFont="1" applyBorder="1" applyAlignment="1">
      <alignment horizontal="distributed" vertical="center" indent="1"/>
    </xf>
    <xf numFmtId="0" fontId="7" fillId="0" borderId="6" xfId="0" applyFont="1" applyBorder="1" applyAlignment="1">
      <alignment horizontal="distributed" vertical="center" indent="1"/>
    </xf>
    <xf numFmtId="0" fontId="7" fillId="0" borderId="7" xfId="0" applyFont="1" applyBorder="1" applyAlignment="1">
      <alignment horizontal="distributed" vertical="center" indent="1"/>
    </xf>
    <xf numFmtId="176" fontId="7" fillId="0" borderId="1" xfId="0" applyNumberFormat="1" applyFont="1" applyBorder="1" applyAlignment="1" applyProtection="1">
      <alignment horizontal="distributed" vertical="center" indent="1"/>
    </xf>
    <xf numFmtId="0" fontId="18" fillId="0" borderId="0" xfId="0" applyFont="1" applyAlignment="1">
      <alignment horizontal="left" vertical="center"/>
    </xf>
    <xf numFmtId="0" fontId="7" fillId="0" borderId="35" xfId="0" applyFont="1" applyBorder="1" applyAlignment="1">
      <alignment horizontal="distributed" vertical="center" indent="2"/>
    </xf>
    <xf numFmtId="0" fontId="7" fillId="0" borderId="27" xfId="0" applyFont="1" applyBorder="1" applyAlignment="1">
      <alignment horizontal="distributed" vertical="center" indent="2"/>
    </xf>
    <xf numFmtId="0" fontId="7" fillId="0" borderId="30" xfId="0" applyFont="1" applyBorder="1" applyAlignment="1">
      <alignment horizontal="left" vertical="center"/>
    </xf>
    <xf numFmtId="0" fontId="7" fillId="0" borderId="8" xfId="0" applyFont="1" applyBorder="1" applyAlignment="1">
      <alignment horizontal="center" vertical="distributed" textRotation="255" indent="2"/>
    </xf>
    <xf numFmtId="0" fontId="7" fillId="0" borderId="9" xfId="0" applyFont="1" applyBorder="1" applyAlignment="1">
      <alignment horizontal="center" vertical="distributed" textRotation="255" indent="2"/>
    </xf>
    <xf numFmtId="0" fontId="7" fillId="0" borderId="10" xfId="0" applyFont="1" applyBorder="1" applyAlignment="1">
      <alignment horizontal="center" vertical="distributed" textRotation="255" indent="2"/>
    </xf>
    <xf numFmtId="0" fontId="7" fillId="0" borderId="4" xfId="0" applyFont="1" applyBorder="1" applyAlignment="1">
      <alignment horizontal="distributed" vertical="center" indent="1"/>
    </xf>
    <xf numFmtId="0" fontId="7" fillId="0" borderId="5" xfId="0" applyFont="1" applyBorder="1" applyAlignment="1">
      <alignment horizontal="distributed" vertical="center" indent="1"/>
    </xf>
    <xf numFmtId="176" fontId="7" fillId="0" borderId="11" xfId="0" applyNumberFormat="1" applyFont="1" applyBorder="1" applyAlignment="1" applyProtection="1">
      <alignment horizontal="distributed" vertical="center" indent="10"/>
    </xf>
    <xf numFmtId="176" fontId="7" fillId="0" borderId="13" xfId="0" applyNumberFormat="1" applyFont="1" applyBorder="1" applyAlignment="1" applyProtection="1">
      <alignment horizontal="distributed" vertical="center" indent="10"/>
    </xf>
    <xf numFmtId="176" fontId="7" fillId="0" borderId="12" xfId="0" applyNumberFormat="1" applyFont="1" applyBorder="1" applyAlignment="1" applyProtection="1">
      <alignment horizontal="distributed" vertical="center" indent="10"/>
    </xf>
    <xf numFmtId="0" fontId="7" fillId="0" borderId="2" xfId="0" applyFont="1" applyBorder="1" applyAlignment="1">
      <alignment horizontal="distributed" vertical="center"/>
    </xf>
    <xf numFmtId="0" fontId="7" fillId="0" borderId="3" xfId="0" applyFont="1" applyBorder="1" applyAlignment="1">
      <alignment horizontal="distributed" vertical="center"/>
    </xf>
    <xf numFmtId="0" fontId="7" fillId="0" borderId="6" xfId="0" applyFont="1" applyBorder="1" applyAlignment="1">
      <alignment horizontal="distributed" vertical="center"/>
    </xf>
    <xf numFmtId="0" fontId="7" fillId="0" borderId="7" xfId="0" applyFont="1" applyBorder="1" applyAlignment="1">
      <alignment horizontal="distributed" vertical="center"/>
    </xf>
    <xf numFmtId="0" fontId="7" fillId="0" borderId="30" xfId="0" applyFont="1" applyBorder="1" applyAlignment="1">
      <alignment horizontal="distributed" vertical="center" indent="1"/>
    </xf>
    <xf numFmtId="0" fontId="7" fillId="0" borderId="14" xfId="0" applyFont="1" applyBorder="1" applyAlignment="1">
      <alignment horizontal="distributed" vertical="center" indent="1"/>
    </xf>
    <xf numFmtId="0" fontId="10" fillId="0" borderId="39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176" fontId="7" fillId="0" borderId="11" xfId="0" applyNumberFormat="1" applyFont="1" applyBorder="1" applyAlignment="1" applyProtection="1">
      <alignment horizontal="distributed" vertical="center" indent="10"/>
      <protection locked="0"/>
    </xf>
    <xf numFmtId="176" fontId="7" fillId="0" borderId="13" xfId="0" applyNumberFormat="1" applyFont="1" applyBorder="1" applyAlignment="1" applyProtection="1">
      <alignment horizontal="distributed" vertical="center" indent="10"/>
      <protection locked="0"/>
    </xf>
    <xf numFmtId="176" fontId="7" fillId="0" borderId="12" xfId="0" applyNumberFormat="1" applyFont="1" applyBorder="1" applyAlignment="1" applyProtection="1">
      <alignment horizontal="distributed" vertical="center" indent="10"/>
      <protection locked="0"/>
    </xf>
    <xf numFmtId="0" fontId="7" fillId="0" borderId="8" xfId="0" applyFont="1" applyBorder="1" applyAlignment="1">
      <alignment horizontal="center" vertical="distributed" textRotation="255" wrapText="1" indent="2"/>
    </xf>
    <xf numFmtId="0" fontId="7" fillId="0" borderId="1" xfId="0" applyFont="1" applyBorder="1" applyAlignment="1">
      <alignment horizontal="distributed" vertical="center" indent="1"/>
    </xf>
    <xf numFmtId="0" fontId="7" fillId="0" borderId="10" xfId="0" applyFont="1" applyBorder="1" applyAlignment="1">
      <alignment horizontal="center" vertical="distributed" textRotation="255" wrapText="1" indent="1"/>
    </xf>
    <xf numFmtId="0" fontId="7" fillId="0" borderId="1" xfId="0" applyFont="1" applyBorder="1" applyAlignment="1">
      <alignment horizontal="center" vertical="distributed" textRotation="255" indent="1"/>
    </xf>
    <xf numFmtId="0" fontId="7" fillId="0" borderId="10" xfId="0" applyFont="1" applyBorder="1" applyAlignment="1">
      <alignment horizontal="center" vertical="distributed" textRotation="255" wrapText="1"/>
    </xf>
    <xf numFmtId="0" fontId="12" fillId="0" borderId="0" xfId="0" applyFont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38" fontId="7" fillId="0" borderId="0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29" xfId="0" applyFont="1" applyBorder="1" applyAlignment="1" applyProtection="1">
      <alignment horizontal="center" vertical="center"/>
    </xf>
    <xf numFmtId="0" fontId="7" fillId="0" borderId="32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38" fontId="7" fillId="0" borderId="31" xfId="1" applyFont="1" applyBorder="1" applyAlignment="1" applyProtection="1">
      <alignment vertical="center"/>
    </xf>
    <xf numFmtId="38" fontId="7" fillId="0" borderId="9" xfId="1" applyFont="1" applyBorder="1" applyAlignment="1" applyProtection="1">
      <alignment vertical="center"/>
    </xf>
    <xf numFmtId="38" fontId="7" fillId="0" borderId="10" xfId="1" applyFont="1" applyBorder="1" applyAlignment="1" applyProtection="1">
      <alignment vertical="center"/>
    </xf>
    <xf numFmtId="0" fontId="7" fillId="0" borderId="0" xfId="0" applyFont="1" applyBorder="1" applyAlignment="1">
      <alignment horizontal="distributed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38" fontId="7" fillId="0" borderId="2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7" fillId="0" borderId="7" xfId="0" applyFont="1" applyBorder="1" applyAlignment="1" applyProtection="1">
      <alignment vertical="center"/>
    </xf>
    <xf numFmtId="0" fontId="7" fillId="0" borderId="34" xfId="0" applyFont="1" applyBorder="1" applyAlignment="1" applyProtection="1">
      <alignment vertical="center"/>
    </xf>
    <xf numFmtId="0" fontId="7" fillId="0" borderId="33" xfId="0" applyFont="1" applyBorder="1" applyAlignment="1" applyProtection="1">
      <alignment vertical="center"/>
    </xf>
    <xf numFmtId="0" fontId="7" fillId="0" borderId="2" xfId="0" applyFont="1" applyBorder="1" applyAlignment="1">
      <alignment horizontal="distributed" vertical="center" wrapText="1" indent="1"/>
    </xf>
    <xf numFmtId="0" fontId="7" fillId="0" borderId="30" xfId="0" applyFont="1" applyBorder="1" applyAlignment="1">
      <alignment horizontal="distributed" vertical="center" wrapText="1" indent="1"/>
    </xf>
    <xf numFmtId="0" fontId="7" fillId="0" borderId="3" xfId="0" applyFont="1" applyBorder="1" applyAlignment="1">
      <alignment horizontal="distributed" vertical="center" wrapText="1" indent="1"/>
    </xf>
    <xf numFmtId="0" fontId="7" fillId="0" borderId="4" xfId="0" applyFont="1" applyBorder="1" applyAlignment="1">
      <alignment horizontal="distributed" vertical="center" wrapText="1" indent="1"/>
    </xf>
    <xf numFmtId="0" fontId="7" fillId="0" borderId="0" xfId="0" applyFont="1" applyBorder="1" applyAlignment="1">
      <alignment horizontal="distributed" vertical="center" wrapText="1" indent="1"/>
    </xf>
    <xf numFmtId="0" fontId="7" fillId="0" borderId="5" xfId="0" applyFont="1" applyBorder="1" applyAlignment="1">
      <alignment horizontal="distributed" vertical="center" wrapText="1" indent="1"/>
    </xf>
    <xf numFmtId="0" fontId="7" fillId="0" borderId="6" xfId="0" applyFont="1" applyBorder="1" applyAlignment="1">
      <alignment horizontal="distributed" vertical="center" wrapText="1" indent="1"/>
    </xf>
    <xf numFmtId="0" fontId="7" fillId="0" borderId="14" xfId="0" applyFont="1" applyBorder="1" applyAlignment="1">
      <alignment horizontal="distributed" vertical="center" wrapText="1" indent="1"/>
    </xf>
    <xf numFmtId="0" fontId="7" fillId="0" borderId="7" xfId="0" applyFont="1" applyBorder="1" applyAlignment="1">
      <alignment horizontal="distributed" vertical="center" wrapText="1" indent="1"/>
    </xf>
    <xf numFmtId="0" fontId="7" fillId="0" borderId="2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1" xfId="0" applyFont="1" applyBorder="1" applyAlignment="1">
      <alignment horizontal="distributed" vertical="center" indent="2"/>
    </xf>
    <xf numFmtId="0" fontId="7" fillId="0" borderId="13" xfId="0" applyFont="1" applyBorder="1" applyAlignment="1">
      <alignment horizontal="distributed" vertical="center" indent="2"/>
    </xf>
    <xf numFmtId="0" fontId="7" fillId="0" borderId="12" xfId="0" applyFont="1" applyBorder="1" applyAlignment="1">
      <alignment horizontal="distributed" vertical="center" indent="2"/>
    </xf>
    <xf numFmtId="38" fontId="7" fillId="0" borderId="4" xfId="0" applyNumberFormat="1" applyFont="1" applyBorder="1" applyAlignment="1" applyProtection="1">
      <alignment vertical="center"/>
    </xf>
    <xf numFmtId="38" fontId="7" fillId="0" borderId="8" xfId="1" applyFont="1" applyBorder="1" applyAlignment="1">
      <alignment horizontal="center" vertical="center"/>
    </xf>
    <xf numFmtId="38" fontId="7" fillId="0" borderId="9" xfId="1" applyFont="1" applyBorder="1" applyAlignment="1">
      <alignment horizontal="center" vertical="center"/>
    </xf>
    <xf numFmtId="38" fontId="7" fillId="0" borderId="4" xfId="0" applyNumberFormat="1" applyFont="1" applyBorder="1" applyAlignment="1" applyProtection="1">
      <alignment vertical="center"/>
      <protection locked="0"/>
    </xf>
    <xf numFmtId="0" fontId="7" fillId="0" borderId="5" xfId="0" applyFont="1" applyBorder="1" applyAlignment="1" applyProtection="1">
      <alignment vertical="center"/>
      <protection locked="0"/>
    </xf>
    <xf numFmtId="0" fontId="7" fillId="0" borderId="4" xfId="0" applyFont="1" applyBorder="1" applyAlignment="1" applyProtection="1">
      <alignment vertical="center"/>
      <protection locked="0"/>
    </xf>
    <xf numFmtId="0" fontId="7" fillId="0" borderId="6" xfId="0" applyFont="1" applyBorder="1" applyAlignment="1" applyProtection="1">
      <alignment vertical="center"/>
      <protection locked="0"/>
    </xf>
    <xf numFmtId="0" fontId="7" fillId="0" borderId="7" xfId="0" applyFont="1" applyBorder="1" applyAlignment="1" applyProtection="1">
      <alignment vertical="center"/>
      <protection locked="0"/>
    </xf>
    <xf numFmtId="38" fontId="7" fillId="0" borderId="4" xfId="1" applyFont="1" applyBorder="1" applyAlignment="1" applyProtection="1">
      <alignment horizontal="center" vertical="center"/>
    </xf>
    <xf numFmtId="38" fontId="7" fillId="0" borderId="5" xfId="1" applyFont="1" applyBorder="1" applyAlignment="1" applyProtection="1">
      <alignment horizontal="center" vertical="center"/>
    </xf>
    <xf numFmtId="38" fontId="7" fillId="0" borderId="6" xfId="1" applyFont="1" applyBorder="1" applyAlignment="1" applyProtection="1">
      <alignment horizontal="center" vertical="center"/>
    </xf>
    <xf numFmtId="38" fontId="7" fillId="0" borderId="7" xfId="1" applyFont="1" applyBorder="1" applyAlignment="1" applyProtection="1">
      <alignment horizontal="center" vertical="center"/>
    </xf>
    <xf numFmtId="0" fontId="8" fillId="0" borderId="8" xfId="0" applyFont="1" applyBorder="1" applyAlignment="1">
      <alignment horizontal="right" vertical="center"/>
    </xf>
    <xf numFmtId="0" fontId="11" fillId="0" borderId="0" xfId="0" applyFont="1" applyAlignment="1" applyProtection="1">
      <alignment horizontal="left" vertical="center"/>
      <protection locked="0"/>
    </xf>
    <xf numFmtId="0" fontId="7" fillId="0" borderId="8" xfId="0" applyFont="1" applyBorder="1" applyAlignment="1">
      <alignment horizontal="distributed" vertical="center"/>
    </xf>
    <xf numFmtId="0" fontId="7" fillId="0" borderId="10" xfId="0" applyFont="1" applyBorder="1" applyAlignment="1">
      <alignment horizontal="distributed" vertical="center"/>
    </xf>
  </cellXfs>
  <cellStyles count="2">
    <cellStyle name="桁区切り" xfId="1" builtinId="6"/>
    <cellStyle name="標準" xfId="0" builtinId="0"/>
  </cellStyles>
  <dxfs count="114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9"/>
    </mc:Choice>
    <mc:Fallback>
      <c:style val="9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639273904727105E-2"/>
          <c:y val="0.24327620004867245"/>
          <c:w val="0.88090407964983841"/>
          <c:h val="0.70948302573408406"/>
        </c:manualLayout>
      </c:layout>
      <c:lineChart>
        <c:grouping val="standard"/>
        <c:varyColors val="0"/>
        <c:ser>
          <c:idx val="0"/>
          <c:order val="0"/>
          <c:tx>
            <c:strRef>
              <c:f>'45'!$L$1</c:f>
              <c:strCache>
                <c:ptCount val="1"/>
                <c:pt idx="0">
                  <c:v>市県民税</c:v>
                </c:pt>
              </c:strCache>
            </c:strRef>
          </c:tx>
          <c:dLbls>
            <c:dLbl>
              <c:idx val="0"/>
              <c:layout>
                <c:manualLayout>
                  <c:x val="-3.0892420879871051E-2"/>
                  <c:y val="-2.029698862742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5305623862709773E-2"/>
                  <c:y val="-2.3679820065331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1925428336967857E-2"/>
                  <c:y val="-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4132029828387216E-2"/>
                  <c:y val="-2.70626515032357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4132029828387216E-2"/>
                  <c:y val="-2.87540672221880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'45'!$K$2:$K$6</c:f>
              <c:strCache>
                <c:ptCount val="5"/>
                <c:pt idx="0">
                  <c:v>平成27年度</c:v>
                </c:pt>
                <c:pt idx="1">
                  <c:v>平成28年度</c:v>
                </c:pt>
                <c:pt idx="2">
                  <c:v>平成29年度</c:v>
                </c:pt>
                <c:pt idx="3">
                  <c:v>平成30年度</c:v>
                </c:pt>
                <c:pt idx="4">
                  <c:v>令和元年度</c:v>
                </c:pt>
              </c:strCache>
            </c:strRef>
          </c:cat>
          <c:val>
            <c:numRef>
              <c:f>'45'!$L$2:$L$6</c:f>
              <c:numCache>
                <c:formatCode>0.0_ </c:formatCode>
                <c:ptCount val="5"/>
                <c:pt idx="0">
                  <c:v>43.1</c:v>
                </c:pt>
                <c:pt idx="1">
                  <c:v>41.3</c:v>
                </c:pt>
                <c:pt idx="2">
                  <c:v>38.200000000000003</c:v>
                </c:pt>
                <c:pt idx="3">
                  <c:v>39.5</c:v>
                </c:pt>
                <c:pt idx="4">
                  <c:v>39.200000000000003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'45'!$M$1</c:f>
              <c:strCache>
                <c:ptCount val="1"/>
                <c:pt idx="0">
                  <c:v>固定資産税</c:v>
                </c:pt>
              </c:strCache>
            </c:strRef>
          </c:tx>
          <c:dLbls>
            <c:dLbl>
              <c:idx val="0"/>
              <c:layout>
                <c:manualLayout>
                  <c:x val="-2.8685819388451689E-2"/>
                  <c:y val="-2.3679820065331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8685819388451689E-2"/>
                  <c:y val="-2.19884043463790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0892420879871051E-2"/>
                  <c:y val="-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7512225354129132E-2"/>
                  <c:y val="-2.3679820065331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7512225354129132E-2"/>
                  <c:y val="-3.0445482941140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'45'!$K$2:$K$6</c:f>
              <c:strCache>
                <c:ptCount val="5"/>
                <c:pt idx="0">
                  <c:v>平成27年度</c:v>
                </c:pt>
                <c:pt idx="1">
                  <c:v>平成28年度</c:v>
                </c:pt>
                <c:pt idx="2">
                  <c:v>平成29年度</c:v>
                </c:pt>
                <c:pt idx="3">
                  <c:v>平成30年度</c:v>
                </c:pt>
                <c:pt idx="4">
                  <c:v>令和元年度</c:v>
                </c:pt>
              </c:strCache>
            </c:strRef>
          </c:cat>
          <c:val>
            <c:numRef>
              <c:f>'45'!$M$2:$M$6</c:f>
              <c:numCache>
                <c:formatCode>0.0_ </c:formatCode>
                <c:ptCount val="5"/>
                <c:pt idx="0">
                  <c:v>62.8</c:v>
                </c:pt>
                <c:pt idx="1">
                  <c:v>62.6</c:v>
                </c:pt>
                <c:pt idx="2">
                  <c:v>62.4</c:v>
                </c:pt>
                <c:pt idx="3">
                  <c:v>62.1</c:v>
                </c:pt>
                <c:pt idx="4">
                  <c:v>64.099999999999994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'45'!$N$1</c:f>
              <c:strCache>
                <c:ptCount val="1"/>
                <c:pt idx="0">
                  <c:v>軽自動車税</c:v>
                </c:pt>
              </c:strCache>
            </c:strRef>
          </c:tx>
          <c:dLbls>
            <c:dLbl>
              <c:idx val="0"/>
              <c:layout>
                <c:manualLayout>
                  <c:x val="-3.3099022371290414E-2"/>
                  <c:y val="-2.19884043463790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647921789703233E-2"/>
                  <c:y val="-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7512225354129132E-2"/>
                  <c:y val="-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4132029828387216E-2"/>
                  <c:y val="-2.36798200653312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9718826845548491E-2"/>
                  <c:y val="-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'45'!$K$2:$K$6</c:f>
              <c:strCache>
                <c:ptCount val="5"/>
                <c:pt idx="0">
                  <c:v>平成27年度</c:v>
                </c:pt>
                <c:pt idx="1">
                  <c:v>平成28年度</c:v>
                </c:pt>
                <c:pt idx="2">
                  <c:v>平成29年度</c:v>
                </c:pt>
                <c:pt idx="3">
                  <c:v>平成30年度</c:v>
                </c:pt>
                <c:pt idx="4">
                  <c:v>令和元年度</c:v>
                </c:pt>
              </c:strCache>
            </c:strRef>
          </c:cat>
          <c:val>
            <c:numRef>
              <c:f>'45'!$N$2:$N$6</c:f>
              <c:numCache>
                <c:formatCode>0.0_ </c:formatCode>
                <c:ptCount val="5"/>
                <c:pt idx="0">
                  <c:v>21.1</c:v>
                </c:pt>
                <c:pt idx="1">
                  <c:v>20.5</c:v>
                </c:pt>
                <c:pt idx="2">
                  <c:v>20.100000000000001</c:v>
                </c:pt>
                <c:pt idx="3">
                  <c:v>19.7</c:v>
                </c:pt>
                <c:pt idx="4">
                  <c:v>19.600000000000001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'45'!$O$1</c:f>
              <c:strCache>
                <c:ptCount val="1"/>
                <c:pt idx="0">
                  <c:v>国民健康保険税</c:v>
                </c:pt>
              </c:strCache>
            </c:strRef>
          </c:tx>
          <c:dLbls>
            <c:dLbl>
              <c:idx val="0"/>
              <c:layout>
                <c:manualLayout>
                  <c:x val="-2.2066014914193608E-2"/>
                  <c:y val="2.53712357842834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3099022371290414E-2"/>
                  <c:y val="2.87540672221879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9718826845548491E-2"/>
                  <c:y val="2.70626515032357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3099022371290414E-2"/>
                  <c:y val="2.70626515032357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9718826845548491E-2"/>
                  <c:y val="2.87540672221879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'45'!$K$2:$K$6</c:f>
              <c:strCache>
                <c:ptCount val="5"/>
                <c:pt idx="0">
                  <c:v>平成27年度</c:v>
                </c:pt>
                <c:pt idx="1">
                  <c:v>平成28年度</c:v>
                </c:pt>
                <c:pt idx="2">
                  <c:v>平成29年度</c:v>
                </c:pt>
                <c:pt idx="3">
                  <c:v>平成30年度</c:v>
                </c:pt>
                <c:pt idx="4">
                  <c:v>令和元年度</c:v>
                </c:pt>
              </c:strCache>
            </c:strRef>
          </c:cat>
          <c:val>
            <c:numRef>
              <c:f>'45'!$O$2:$O$6</c:f>
              <c:numCache>
                <c:formatCode>0.0_ </c:formatCode>
                <c:ptCount val="5"/>
                <c:pt idx="0">
                  <c:v>57.6</c:v>
                </c:pt>
                <c:pt idx="1">
                  <c:v>57.8</c:v>
                </c:pt>
                <c:pt idx="2">
                  <c:v>57.8</c:v>
                </c:pt>
                <c:pt idx="3">
                  <c:v>57.6</c:v>
                </c:pt>
                <c:pt idx="4">
                  <c:v>53.7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890880"/>
        <c:axId val="122913152"/>
      </c:lineChart>
      <c:catAx>
        <c:axId val="122890880"/>
        <c:scaling>
          <c:orientation val="minMax"/>
        </c:scaling>
        <c:delete val="0"/>
        <c:axPos val="b"/>
        <c:numFmt formatCode="&quot;平成&quot;#&quot;年度&quot;" sourceLinked="1"/>
        <c:majorTickMark val="out"/>
        <c:minorTickMark val="none"/>
        <c:tickLblPos val="nextTo"/>
        <c:crossAx val="122913152"/>
        <c:crosses val="autoZero"/>
        <c:auto val="1"/>
        <c:lblAlgn val="ctr"/>
        <c:lblOffset val="100"/>
        <c:noMultiLvlLbl val="0"/>
      </c:catAx>
      <c:valAx>
        <c:axId val="122913152"/>
        <c:scaling>
          <c:orientation val="minMax"/>
        </c:scaling>
        <c:delete val="0"/>
        <c:axPos val="l"/>
        <c:majorGridlines/>
        <c:numFmt formatCode="0.0_ " sourceLinked="1"/>
        <c:majorTickMark val="out"/>
        <c:minorTickMark val="none"/>
        <c:tickLblPos val="nextTo"/>
        <c:crossAx val="122890880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64570267834509054"/>
          <c:y val="0.1009776516037884"/>
          <c:w val="0.3542973216549094"/>
          <c:h val="9.0771222972142379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portrait"/>
  </c:printSettings>
  <c:userShapes r:id="rId1"/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9525</xdr:colOff>
      <xdr:row>2</xdr:row>
      <xdr:rowOff>0</xdr:rowOff>
    </xdr:from>
    <xdr:to>
      <xdr:col>33</xdr:col>
      <xdr:colOff>0</xdr:colOff>
      <xdr:row>5</xdr:row>
      <xdr:rowOff>0</xdr:rowOff>
    </xdr:to>
    <xdr:cxnSp macro="">
      <xdr:nvCxnSpPr>
        <xdr:cNvPr id="2" name="直線コネクタ 1"/>
        <xdr:cNvCxnSpPr/>
      </xdr:nvCxnSpPr>
      <xdr:spPr>
        <a:xfrm>
          <a:off x="20583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0</xdr:colOff>
      <xdr:row>2</xdr:row>
      <xdr:rowOff>0</xdr:rowOff>
    </xdr:from>
    <xdr:to>
      <xdr:col>33</xdr:col>
      <xdr:colOff>4141</xdr:colOff>
      <xdr:row>3</xdr:row>
      <xdr:rowOff>4141</xdr:rowOff>
    </xdr:to>
    <xdr:cxnSp macro="">
      <xdr:nvCxnSpPr>
        <xdr:cNvPr id="3" name="直線コネクタ 2"/>
        <xdr:cNvCxnSpPr/>
      </xdr:nvCxnSpPr>
      <xdr:spPr>
        <a:xfrm>
          <a:off x="20574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9525</xdr:colOff>
      <xdr:row>2</xdr:row>
      <xdr:rowOff>0</xdr:rowOff>
    </xdr:from>
    <xdr:to>
      <xdr:col>43</xdr:col>
      <xdr:colOff>0</xdr:colOff>
      <xdr:row>5</xdr:row>
      <xdr:rowOff>0</xdr:rowOff>
    </xdr:to>
    <xdr:cxnSp macro="">
      <xdr:nvCxnSpPr>
        <xdr:cNvPr id="4" name="直線コネクタ 3"/>
        <xdr:cNvCxnSpPr/>
      </xdr:nvCxnSpPr>
      <xdr:spPr>
        <a:xfrm>
          <a:off x="27441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2</xdr:row>
      <xdr:rowOff>0</xdr:rowOff>
    </xdr:from>
    <xdr:to>
      <xdr:col>43</xdr:col>
      <xdr:colOff>4141</xdr:colOff>
      <xdr:row>3</xdr:row>
      <xdr:rowOff>4141</xdr:rowOff>
    </xdr:to>
    <xdr:cxnSp macro="">
      <xdr:nvCxnSpPr>
        <xdr:cNvPr id="5" name="直線コネクタ 4"/>
        <xdr:cNvCxnSpPr/>
      </xdr:nvCxnSpPr>
      <xdr:spPr>
        <a:xfrm>
          <a:off x="27432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9525</xdr:colOff>
      <xdr:row>2</xdr:row>
      <xdr:rowOff>0</xdr:rowOff>
    </xdr:from>
    <xdr:to>
      <xdr:col>53</xdr:col>
      <xdr:colOff>0</xdr:colOff>
      <xdr:row>5</xdr:row>
      <xdr:rowOff>0</xdr:rowOff>
    </xdr:to>
    <xdr:cxnSp macro="">
      <xdr:nvCxnSpPr>
        <xdr:cNvPr id="6" name="直線コネクタ 5"/>
        <xdr:cNvCxnSpPr/>
      </xdr:nvCxnSpPr>
      <xdr:spPr>
        <a:xfrm>
          <a:off x="34299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0</xdr:colOff>
      <xdr:row>2</xdr:row>
      <xdr:rowOff>0</xdr:rowOff>
    </xdr:from>
    <xdr:to>
      <xdr:col>53</xdr:col>
      <xdr:colOff>4141</xdr:colOff>
      <xdr:row>3</xdr:row>
      <xdr:rowOff>4141</xdr:rowOff>
    </xdr:to>
    <xdr:cxnSp macro="">
      <xdr:nvCxnSpPr>
        <xdr:cNvPr id="7" name="直線コネクタ 6"/>
        <xdr:cNvCxnSpPr/>
      </xdr:nvCxnSpPr>
      <xdr:spPr>
        <a:xfrm>
          <a:off x="34290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60</xdr:col>
      <xdr:colOff>9525</xdr:colOff>
      <xdr:row>2</xdr:row>
      <xdr:rowOff>0</xdr:rowOff>
    </xdr:from>
    <xdr:to>
      <xdr:col>63</xdr:col>
      <xdr:colOff>0</xdr:colOff>
      <xdr:row>5</xdr:row>
      <xdr:rowOff>0</xdr:rowOff>
    </xdr:to>
    <xdr:cxnSp macro="">
      <xdr:nvCxnSpPr>
        <xdr:cNvPr id="8" name="直線コネクタ 7"/>
        <xdr:cNvCxnSpPr/>
      </xdr:nvCxnSpPr>
      <xdr:spPr>
        <a:xfrm>
          <a:off x="41157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60</xdr:col>
      <xdr:colOff>0</xdr:colOff>
      <xdr:row>2</xdr:row>
      <xdr:rowOff>0</xdr:rowOff>
    </xdr:from>
    <xdr:to>
      <xdr:col>63</xdr:col>
      <xdr:colOff>4141</xdr:colOff>
      <xdr:row>3</xdr:row>
      <xdr:rowOff>4141</xdr:rowOff>
    </xdr:to>
    <xdr:cxnSp macro="">
      <xdr:nvCxnSpPr>
        <xdr:cNvPr id="9" name="直線コネクタ 8"/>
        <xdr:cNvCxnSpPr/>
      </xdr:nvCxnSpPr>
      <xdr:spPr>
        <a:xfrm>
          <a:off x="41148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9525</xdr:colOff>
      <xdr:row>2</xdr:row>
      <xdr:rowOff>0</xdr:rowOff>
    </xdr:from>
    <xdr:to>
      <xdr:col>73</xdr:col>
      <xdr:colOff>0</xdr:colOff>
      <xdr:row>5</xdr:row>
      <xdr:rowOff>0</xdr:rowOff>
    </xdr:to>
    <xdr:cxnSp macro="">
      <xdr:nvCxnSpPr>
        <xdr:cNvPr id="10" name="直線コネクタ 9"/>
        <xdr:cNvCxnSpPr/>
      </xdr:nvCxnSpPr>
      <xdr:spPr>
        <a:xfrm>
          <a:off x="48015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0</xdr:colOff>
      <xdr:row>2</xdr:row>
      <xdr:rowOff>0</xdr:rowOff>
    </xdr:from>
    <xdr:to>
      <xdr:col>73</xdr:col>
      <xdr:colOff>4141</xdr:colOff>
      <xdr:row>3</xdr:row>
      <xdr:rowOff>4141</xdr:rowOff>
    </xdr:to>
    <xdr:cxnSp macro="">
      <xdr:nvCxnSpPr>
        <xdr:cNvPr id="11" name="直線コネクタ 10"/>
        <xdr:cNvCxnSpPr/>
      </xdr:nvCxnSpPr>
      <xdr:spPr>
        <a:xfrm>
          <a:off x="48006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9525</xdr:colOff>
      <xdr:row>2</xdr:row>
      <xdr:rowOff>0</xdr:rowOff>
    </xdr:from>
    <xdr:to>
      <xdr:col>83</xdr:col>
      <xdr:colOff>0</xdr:colOff>
      <xdr:row>5</xdr:row>
      <xdr:rowOff>0</xdr:rowOff>
    </xdr:to>
    <xdr:cxnSp macro="">
      <xdr:nvCxnSpPr>
        <xdr:cNvPr id="12" name="直線コネクタ 11"/>
        <xdr:cNvCxnSpPr/>
      </xdr:nvCxnSpPr>
      <xdr:spPr>
        <a:xfrm>
          <a:off x="54873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0</xdr:colOff>
      <xdr:row>2</xdr:row>
      <xdr:rowOff>0</xdr:rowOff>
    </xdr:from>
    <xdr:to>
      <xdr:col>83</xdr:col>
      <xdr:colOff>4141</xdr:colOff>
      <xdr:row>3</xdr:row>
      <xdr:rowOff>4141</xdr:rowOff>
    </xdr:to>
    <xdr:cxnSp macro="">
      <xdr:nvCxnSpPr>
        <xdr:cNvPr id="13" name="直線コネクタ 12"/>
        <xdr:cNvCxnSpPr/>
      </xdr:nvCxnSpPr>
      <xdr:spPr>
        <a:xfrm>
          <a:off x="54864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9525</xdr:colOff>
      <xdr:row>2</xdr:row>
      <xdr:rowOff>0</xdr:rowOff>
    </xdr:from>
    <xdr:to>
      <xdr:col>33</xdr:col>
      <xdr:colOff>0</xdr:colOff>
      <xdr:row>5</xdr:row>
      <xdr:rowOff>0</xdr:rowOff>
    </xdr:to>
    <xdr:cxnSp macro="">
      <xdr:nvCxnSpPr>
        <xdr:cNvPr id="14" name="直線コネクタ 13"/>
        <xdr:cNvCxnSpPr/>
      </xdr:nvCxnSpPr>
      <xdr:spPr>
        <a:xfrm>
          <a:off x="20583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0</xdr:colOff>
      <xdr:row>2</xdr:row>
      <xdr:rowOff>0</xdr:rowOff>
    </xdr:from>
    <xdr:to>
      <xdr:col>33</xdr:col>
      <xdr:colOff>4141</xdr:colOff>
      <xdr:row>3</xdr:row>
      <xdr:rowOff>4141</xdr:rowOff>
    </xdr:to>
    <xdr:cxnSp macro="">
      <xdr:nvCxnSpPr>
        <xdr:cNvPr id="15" name="直線コネクタ 14"/>
        <xdr:cNvCxnSpPr/>
      </xdr:nvCxnSpPr>
      <xdr:spPr>
        <a:xfrm>
          <a:off x="20574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9525</xdr:colOff>
      <xdr:row>2</xdr:row>
      <xdr:rowOff>0</xdr:rowOff>
    </xdr:from>
    <xdr:to>
      <xdr:col>43</xdr:col>
      <xdr:colOff>0</xdr:colOff>
      <xdr:row>5</xdr:row>
      <xdr:rowOff>0</xdr:rowOff>
    </xdr:to>
    <xdr:cxnSp macro="">
      <xdr:nvCxnSpPr>
        <xdr:cNvPr id="16" name="直線コネクタ 15"/>
        <xdr:cNvCxnSpPr/>
      </xdr:nvCxnSpPr>
      <xdr:spPr>
        <a:xfrm>
          <a:off x="27441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2</xdr:row>
      <xdr:rowOff>0</xdr:rowOff>
    </xdr:from>
    <xdr:to>
      <xdr:col>43</xdr:col>
      <xdr:colOff>4141</xdr:colOff>
      <xdr:row>3</xdr:row>
      <xdr:rowOff>4141</xdr:rowOff>
    </xdr:to>
    <xdr:cxnSp macro="">
      <xdr:nvCxnSpPr>
        <xdr:cNvPr id="17" name="直線コネクタ 16"/>
        <xdr:cNvCxnSpPr/>
      </xdr:nvCxnSpPr>
      <xdr:spPr>
        <a:xfrm>
          <a:off x="27432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9525</xdr:colOff>
      <xdr:row>2</xdr:row>
      <xdr:rowOff>0</xdr:rowOff>
    </xdr:from>
    <xdr:to>
      <xdr:col>53</xdr:col>
      <xdr:colOff>0</xdr:colOff>
      <xdr:row>5</xdr:row>
      <xdr:rowOff>0</xdr:rowOff>
    </xdr:to>
    <xdr:cxnSp macro="">
      <xdr:nvCxnSpPr>
        <xdr:cNvPr id="18" name="直線コネクタ 17"/>
        <xdr:cNvCxnSpPr/>
      </xdr:nvCxnSpPr>
      <xdr:spPr>
        <a:xfrm>
          <a:off x="34299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0</xdr:colOff>
      <xdr:row>2</xdr:row>
      <xdr:rowOff>0</xdr:rowOff>
    </xdr:from>
    <xdr:to>
      <xdr:col>53</xdr:col>
      <xdr:colOff>4141</xdr:colOff>
      <xdr:row>3</xdr:row>
      <xdr:rowOff>4141</xdr:rowOff>
    </xdr:to>
    <xdr:cxnSp macro="">
      <xdr:nvCxnSpPr>
        <xdr:cNvPr id="19" name="直線コネクタ 18"/>
        <xdr:cNvCxnSpPr/>
      </xdr:nvCxnSpPr>
      <xdr:spPr>
        <a:xfrm>
          <a:off x="34290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60</xdr:col>
      <xdr:colOff>9525</xdr:colOff>
      <xdr:row>2</xdr:row>
      <xdr:rowOff>0</xdr:rowOff>
    </xdr:from>
    <xdr:to>
      <xdr:col>63</xdr:col>
      <xdr:colOff>0</xdr:colOff>
      <xdr:row>5</xdr:row>
      <xdr:rowOff>0</xdr:rowOff>
    </xdr:to>
    <xdr:cxnSp macro="">
      <xdr:nvCxnSpPr>
        <xdr:cNvPr id="20" name="直線コネクタ 19"/>
        <xdr:cNvCxnSpPr/>
      </xdr:nvCxnSpPr>
      <xdr:spPr>
        <a:xfrm>
          <a:off x="41157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60</xdr:col>
      <xdr:colOff>0</xdr:colOff>
      <xdr:row>2</xdr:row>
      <xdr:rowOff>0</xdr:rowOff>
    </xdr:from>
    <xdr:to>
      <xdr:col>63</xdr:col>
      <xdr:colOff>4141</xdr:colOff>
      <xdr:row>3</xdr:row>
      <xdr:rowOff>4141</xdr:rowOff>
    </xdr:to>
    <xdr:cxnSp macro="">
      <xdr:nvCxnSpPr>
        <xdr:cNvPr id="21" name="直線コネクタ 20"/>
        <xdr:cNvCxnSpPr/>
      </xdr:nvCxnSpPr>
      <xdr:spPr>
        <a:xfrm>
          <a:off x="41148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9525</xdr:colOff>
      <xdr:row>2</xdr:row>
      <xdr:rowOff>0</xdr:rowOff>
    </xdr:from>
    <xdr:to>
      <xdr:col>73</xdr:col>
      <xdr:colOff>0</xdr:colOff>
      <xdr:row>5</xdr:row>
      <xdr:rowOff>0</xdr:rowOff>
    </xdr:to>
    <xdr:cxnSp macro="">
      <xdr:nvCxnSpPr>
        <xdr:cNvPr id="22" name="直線コネクタ 21"/>
        <xdr:cNvCxnSpPr/>
      </xdr:nvCxnSpPr>
      <xdr:spPr>
        <a:xfrm>
          <a:off x="48015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0</xdr:colOff>
      <xdr:row>2</xdr:row>
      <xdr:rowOff>0</xdr:rowOff>
    </xdr:from>
    <xdr:to>
      <xdr:col>73</xdr:col>
      <xdr:colOff>4141</xdr:colOff>
      <xdr:row>3</xdr:row>
      <xdr:rowOff>4141</xdr:rowOff>
    </xdr:to>
    <xdr:cxnSp macro="">
      <xdr:nvCxnSpPr>
        <xdr:cNvPr id="23" name="直線コネクタ 22"/>
        <xdr:cNvCxnSpPr/>
      </xdr:nvCxnSpPr>
      <xdr:spPr>
        <a:xfrm>
          <a:off x="48006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9525</xdr:colOff>
      <xdr:row>2</xdr:row>
      <xdr:rowOff>0</xdr:rowOff>
    </xdr:from>
    <xdr:to>
      <xdr:col>83</xdr:col>
      <xdr:colOff>0</xdr:colOff>
      <xdr:row>5</xdr:row>
      <xdr:rowOff>0</xdr:rowOff>
    </xdr:to>
    <xdr:cxnSp macro="">
      <xdr:nvCxnSpPr>
        <xdr:cNvPr id="24" name="直線コネクタ 23"/>
        <xdr:cNvCxnSpPr/>
      </xdr:nvCxnSpPr>
      <xdr:spPr>
        <a:xfrm>
          <a:off x="54873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80</xdr:col>
      <xdr:colOff>0</xdr:colOff>
      <xdr:row>2</xdr:row>
      <xdr:rowOff>0</xdr:rowOff>
    </xdr:from>
    <xdr:to>
      <xdr:col>83</xdr:col>
      <xdr:colOff>4141</xdr:colOff>
      <xdr:row>3</xdr:row>
      <xdr:rowOff>4141</xdr:rowOff>
    </xdr:to>
    <xdr:cxnSp macro="">
      <xdr:nvCxnSpPr>
        <xdr:cNvPr id="25" name="直線コネクタ 24"/>
        <xdr:cNvCxnSpPr/>
      </xdr:nvCxnSpPr>
      <xdr:spPr>
        <a:xfrm>
          <a:off x="54864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2</xdr:row>
      <xdr:rowOff>0</xdr:rowOff>
    </xdr:from>
    <xdr:to>
      <xdr:col>13</xdr:col>
      <xdr:colOff>0</xdr:colOff>
      <xdr:row>5</xdr:row>
      <xdr:rowOff>0</xdr:rowOff>
    </xdr:to>
    <xdr:cxnSp macro="">
      <xdr:nvCxnSpPr>
        <xdr:cNvPr id="26" name="直線コネクタ 25"/>
        <xdr:cNvCxnSpPr/>
      </xdr:nvCxnSpPr>
      <xdr:spPr>
        <a:xfrm>
          <a:off x="6867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2</xdr:row>
      <xdr:rowOff>0</xdr:rowOff>
    </xdr:from>
    <xdr:to>
      <xdr:col>13</xdr:col>
      <xdr:colOff>0</xdr:colOff>
      <xdr:row>5</xdr:row>
      <xdr:rowOff>0</xdr:rowOff>
    </xdr:to>
    <xdr:cxnSp macro="">
      <xdr:nvCxnSpPr>
        <xdr:cNvPr id="27" name="直線コネクタ 26"/>
        <xdr:cNvCxnSpPr/>
      </xdr:nvCxnSpPr>
      <xdr:spPr>
        <a:xfrm>
          <a:off x="6867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</xdr:row>
      <xdr:rowOff>0</xdr:rowOff>
    </xdr:from>
    <xdr:to>
      <xdr:col>13</xdr:col>
      <xdr:colOff>0</xdr:colOff>
      <xdr:row>3</xdr:row>
      <xdr:rowOff>8282</xdr:rowOff>
    </xdr:to>
    <xdr:cxnSp macro="">
      <xdr:nvCxnSpPr>
        <xdr:cNvPr id="28" name="直線コネクタ 27"/>
        <xdr:cNvCxnSpPr/>
      </xdr:nvCxnSpPr>
      <xdr:spPr>
        <a:xfrm>
          <a:off x="6858000" y="342900"/>
          <a:ext cx="2057400" cy="1797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9525</xdr:colOff>
      <xdr:row>2</xdr:row>
      <xdr:rowOff>0</xdr:rowOff>
    </xdr:from>
    <xdr:to>
      <xdr:col>23</xdr:col>
      <xdr:colOff>0</xdr:colOff>
      <xdr:row>5</xdr:row>
      <xdr:rowOff>0</xdr:rowOff>
    </xdr:to>
    <xdr:cxnSp macro="">
      <xdr:nvCxnSpPr>
        <xdr:cNvPr id="29" name="直線コネクタ 28"/>
        <xdr:cNvCxnSpPr/>
      </xdr:nvCxnSpPr>
      <xdr:spPr>
        <a:xfrm>
          <a:off x="13725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2</xdr:row>
      <xdr:rowOff>0</xdr:rowOff>
    </xdr:from>
    <xdr:to>
      <xdr:col>23</xdr:col>
      <xdr:colOff>4141</xdr:colOff>
      <xdr:row>3</xdr:row>
      <xdr:rowOff>4141</xdr:rowOff>
    </xdr:to>
    <xdr:cxnSp macro="">
      <xdr:nvCxnSpPr>
        <xdr:cNvPr id="30" name="直線コネクタ 29"/>
        <xdr:cNvCxnSpPr/>
      </xdr:nvCxnSpPr>
      <xdr:spPr>
        <a:xfrm>
          <a:off x="13716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9525</xdr:colOff>
      <xdr:row>2</xdr:row>
      <xdr:rowOff>0</xdr:rowOff>
    </xdr:from>
    <xdr:to>
      <xdr:col>23</xdr:col>
      <xdr:colOff>0</xdr:colOff>
      <xdr:row>5</xdr:row>
      <xdr:rowOff>0</xdr:rowOff>
    </xdr:to>
    <xdr:cxnSp macro="">
      <xdr:nvCxnSpPr>
        <xdr:cNvPr id="31" name="直線コネクタ 30"/>
        <xdr:cNvCxnSpPr/>
      </xdr:nvCxnSpPr>
      <xdr:spPr>
        <a:xfrm>
          <a:off x="13725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2</xdr:row>
      <xdr:rowOff>0</xdr:rowOff>
    </xdr:from>
    <xdr:to>
      <xdr:col>23</xdr:col>
      <xdr:colOff>4141</xdr:colOff>
      <xdr:row>3</xdr:row>
      <xdr:rowOff>4141</xdr:rowOff>
    </xdr:to>
    <xdr:cxnSp macro="">
      <xdr:nvCxnSpPr>
        <xdr:cNvPr id="32" name="直線コネクタ 31"/>
        <xdr:cNvCxnSpPr/>
      </xdr:nvCxnSpPr>
      <xdr:spPr>
        <a:xfrm>
          <a:off x="13716000" y="342900"/>
          <a:ext cx="2061541" cy="175591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</xdr:colOff>
      <xdr:row>2</xdr:row>
      <xdr:rowOff>0</xdr:rowOff>
    </xdr:from>
    <xdr:to>
      <xdr:col>3</xdr:col>
      <xdr:colOff>0</xdr:colOff>
      <xdr:row>5</xdr:row>
      <xdr:rowOff>0</xdr:rowOff>
    </xdr:to>
    <xdr:cxnSp macro="">
      <xdr:nvCxnSpPr>
        <xdr:cNvPr id="33" name="直線コネクタ 32"/>
        <xdr:cNvCxnSpPr/>
      </xdr:nvCxnSpPr>
      <xdr:spPr>
        <a:xfrm>
          <a:off x="9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</xdr:colOff>
      <xdr:row>2</xdr:row>
      <xdr:rowOff>0</xdr:rowOff>
    </xdr:from>
    <xdr:to>
      <xdr:col>3</xdr:col>
      <xdr:colOff>0</xdr:colOff>
      <xdr:row>5</xdr:row>
      <xdr:rowOff>0</xdr:rowOff>
    </xdr:to>
    <xdr:cxnSp macro="">
      <xdr:nvCxnSpPr>
        <xdr:cNvPr id="34" name="直線コネクタ 33"/>
        <xdr:cNvCxnSpPr/>
      </xdr:nvCxnSpPr>
      <xdr:spPr>
        <a:xfrm>
          <a:off x="9525" y="342900"/>
          <a:ext cx="2047875" cy="5143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</xdr:row>
      <xdr:rowOff>0</xdr:rowOff>
    </xdr:from>
    <xdr:to>
      <xdr:col>3</xdr:col>
      <xdr:colOff>0</xdr:colOff>
      <xdr:row>3</xdr:row>
      <xdr:rowOff>8282</xdr:rowOff>
    </xdr:to>
    <xdr:cxnSp macro="">
      <xdr:nvCxnSpPr>
        <xdr:cNvPr id="35" name="直線コネクタ 34"/>
        <xdr:cNvCxnSpPr/>
      </xdr:nvCxnSpPr>
      <xdr:spPr>
        <a:xfrm>
          <a:off x="0" y="342900"/>
          <a:ext cx="2057400" cy="179732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5953</xdr:colOff>
      <xdr:row>2</xdr:row>
      <xdr:rowOff>0</xdr:rowOff>
    </xdr:from>
    <xdr:to>
      <xdr:col>2</xdr:col>
      <xdr:colOff>0</xdr:colOff>
      <xdr:row>5</xdr:row>
      <xdr:rowOff>5953</xdr:rowOff>
    </xdr:to>
    <xdr:cxnSp macro="">
      <xdr:nvCxnSpPr>
        <xdr:cNvPr id="2" name="直線コネクタ 1"/>
        <xdr:cNvCxnSpPr/>
      </xdr:nvCxnSpPr>
      <xdr:spPr>
        <a:xfrm>
          <a:off x="5953" y="552450"/>
          <a:ext cx="1470422" cy="863203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5953</xdr:colOff>
      <xdr:row>2</xdr:row>
      <xdr:rowOff>0</xdr:rowOff>
    </xdr:from>
    <xdr:to>
      <xdr:col>2</xdr:col>
      <xdr:colOff>0</xdr:colOff>
      <xdr:row>3</xdr:row>
      <xdr:rowOff>0</xdr:rowOff>
    </xdr:to>
    <xdr:cxnSp macro="">
      <xdr:nvCxnSpPr>
        <xdr:cNvPr id="3" name="直線コネクタ 2"/>
        <xdr:cNvCxnSpPr/>
      </xdr:nvCxnSpPr>
      <xdr:spPr>
        <a:xfrm>
          <a:off x="5953" y="552450"/>
          <a:ext cx="1470422" cy="28575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153866</xdr:colOff>
      <xdr:row>2</xdr:row>
      <xdr:rowOff>80596</xdr:rowOff>
    </xdr:from>
    <xdr:to>
      <xdr:col>8</xdr:col>
      <xdr:colOff>351693</xdr:colOff>
      <xdr:row>45</xdr:row>
      <xdr:rowOff>109904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0.0064</cdr:x>
      <cdr:y>0.16693</cdr:y>
    </cdr:from>
    <cdr:to>
      <cdr:x>0.46193</cdr:x>
      <cdr:y>0.2376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6646" y="1263530"/>
          <a:ext cx="2608373" cy="5348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利用率（利用人員）</a:t>
          </a:r>
          <a:endParaRPr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 xmlns:a="http://schemas.openxmlformats.org/drawingml/2006/main">
          <a:r>
            <a:rPr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0.06084</cdr:x>
      <cdr:y>0.04762</cdr:y>
    </cdr:from>
    <cdr:to>
      <cdr:x>0.4259</cdr:x>
      <cdr:y>0.1107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371475" y="366714"/>
          <a:ext cx="2228849" cy="4857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ja-JP" altLang="en-US" sz="1400" b="1">
              <a:latin typeface="ＭＳ 明朝" panose="02020609040205080304" pitchFamily="17" charset="-128"/>
              <a:ea typeface="ＭＳ 明朝" panose="02020609040205080304" pitchFamily="17" charset="-128"/>
            </a:rPr>
            <a:t>口座振替利用状況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50"/>
  <sheetViews>
    <sheetView showGridLines="0" view="pageBreakPreview" zoomScale="115" zoomScaleNormal="85" zoomScaleSheetLayoutView="115" workbookViewId="0">
      <selection activeCell="C13" sqref="C13"/>
    </sheetView>
  </sheetViews>
  <sheetFormatPr defaultRowHeight="13.5"/>
  <cols>
    <col min="1" max="2" width="1.875" customWidth="1"/>
    <col min="3" max="3" width="13.75" customWidth="1"/>
    <col min="4" max="4" width="11.25" customWidth="1"/>
    <col min="5" max="5" width="7.5" customWidth="1"/>
    <col min="6" max="6" width="15" customWidth="1"/>
    <col min="7" max="7" width="7.5" customWidth="1"/>
    <col min="8" max="8" width="15" customWidth="1"/>
    <col min="9" max="10" width="7.375" customWidth="1"/>
    <col min="11" max="12" width="1.875" customWidth="1"/>
    <col min="13" max="13" width="13.75" customWidth="1"/>
    <col min="14" max="14" width="11.25" customWidth="1"/>
    <col min="15" max="15" width="7.5" customWidth="1"/>
    <col min="16" max="16" width="15" customWidth="1"/>
    <col min="17" max="17" width="7.5" customWidth="1"/>
    <col min="18" max="18" width="15" customWidth="1"/>
    <col min="19" max="20" width="7.375" customWidth="1"/>
    <col min="21" max="22" width="1.875" customWidth="1"/>
    <col min="23" max="23" width="13.75" customWidth="1"/>
    <col min="24" max="24" width="11.25" customWidth="1"/>
    <col min="25" max="25" width="7.5" customWidth="1"/>
    <col min="26" max="26" width="15" customWidth="1"/>
    <col min="27" max="27" width="7.5" customWidth="1"/>
    <col min="28" max="28" width="15" customWidth="1"/>
    <col min="29" max="30" width="7.375" customWidth="1"/>
    <col min="31" max="32" width="1.875" customWidth="1"/>
    <col min="33" max="33" width="13.75" customWidth="1"/>
    <col min="34" max="34" width="11.25" customWidth="1"/>
    <col min="35" max="35" width="7.5" customWidth="1"/>
    <col min="36" max="36" width="15" customWidth="1"/>
    <col min="37" max="37" width="7.5" customWidth="1"/>
    <col min="38" max="38" width="15" customWidth="1"/>
    <col min="39" max="40" width="7.375" customWidth="1"/>
    <col min="41" max="42" width="1.875" customWidth="1"/>
    <col min="43" max="43" width="13.75" customWidth="1"/>
    <col min="44" max="44" width="11.25" customWidth="1"/>
    <col min="45" max="45" width="7.5" customWidth="1"/>
    <col min="46" max="46" width="15" customWidth="1"/>
    <col min="47" max="47" width="7.5" customWidth="1"/>
    <col min="48" max="48" width="15" customWidth="1"/>
    <col min="49" max="50" width="7.5" customWidth="1"/>
    <col min="51" max="52" width="1.875" customWidth="1"/>
    <col min="53" max="53" width="13.75" customWidth="1"/>
    <col min="54" max="54" width="11.25" customWidth="1"/>
    <col min="55" max="55" width="7.5" customWidth="1"/>
    <col min="56" max="56" width="15" customWidth="1"/>
    <col min="57" max="57" width="7.5" customWidth="1"/>
    <col min="58" max="58" width="15" customWidth="1"/>
    <col min="59" max="60" width="7.5" customWidth="1"/>
    <col min="61" max="62" width="1.875" customWidth="1"/>
    <col min="63" max="63" width="13.75" customWidth="1"/>
    <col min="64" max="64" width="11.25" customWidth="1"/>
    <col min="65" max="65" width="7.5" customWidth="1"/>
    <col min="66" max="66" width="15" customWidth="1"/>
    <col min="67" max="67" width="7.5" customWidth="1"/>
    <col min="68" max="68" width="15" customWidth="1"/>
    <col min="69" max="70" width="7.5" customWidth="1"/>
    <col min="71" max="72" width="1.875" customWidth="1"/>
    <col min="73" max="73" width="13.75" customWidth="1"/>
    <col min="74" max="74" width="11.25" customWidth="1"/>
    <col min="75" max="75" width="7.5" customWidth="1"/>
    <col min="76" max="76" width="15" customWidth="1"/>
    <col min="77" max="77" width="7.5" customWidth="1"/>
    <col min="78" max="78" width="15" customWidth="1"/>
    <col min="79" max="80" width="7.5" customWidth="1"/>
    <col min="81" max="82" width="1.875" hidden="1" customWidth="1"/>
    <col min="83" max="83" width="13.75" hidden="1" customWidth="1"/>
    <col min="84" max="84" width="11.25" hidden="1" customWidth="1"/>
    <col min="85" max="85" width="7.5" hidden="1" customWidth="1"/>
    <col min="86" max="86" width="15" hidden="1" customWidth="1"/>
    <col min="87" max="87" width="7.5" hidden="1" customWidth="1"/>
    <col min="88" max="88" width="15" hidden="1" customWidth="1"/>
    <col min="89" max="90" width="7.5" hidden="1" customWidth="1"/>
  </cols>
  <sheetData>
    <row r="1" spans="1:90" ht="30" customHeight="1">
      <c r="A1" s="128" t="s">
        <v>71</v>
      </c>
      <c r="B1" s="128"/>
      <c r="C1" s="128"/>
      <c r="D1" s="128"/>
      <c r="E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7"/>
      <c r="AC1" s="127"/>
      <c r="AD1" s="127"/>
      <c r="AE1" s="193"/>
      <c r="AF1" s="193"/>
      <c r="AG1" s="193"/>
      <c r="AH1" s="193"/>
      <c r="AI1" s="193"/>
      <c r="AJ1" s="193"/>
      <c r="AK1" s="193"/>
      <c r="AL1" s="194"/>
      <c r="AM1" s="194"/>
      <c r="AN1" s="194"/>
    </row>
    <row r="2" spans="1:90" ht="30" customHeight="1">
      <c r="A2" s="124"/>
      <c r="B2" s="126" t="s">
        <v>70</v>
      </c>
      <c r="C2" s="126"/>
      <c r="D2" s="126"/>
      <c r="E2" s="126"/>
      <c r="K2" s="124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5"/>
      <c r="AC2" s="125"/>
      <c r="AD2" s="125"/>
      <c r="AE2" s="124"/>
      <c r="AF2" s="195"/>
      <c r="AG2" s="195"/>
      <c r="AH2" s="195"/>
      <c r="AI2" s="195"/>
      <c r="AJ2" s="195"/>
      <c r="AK2" s="195"/>
      <c r="AL2" s="196"/>
      <c r="AM2" s="196"/>
      <c r="AN2" s="196"/>
    </row>
    <row r="3" spans="1:90" ht="18.75" customHeight="1">
      <c r="A3" s="173" t="s">
        <v>0</v>
      </c>
      <c r="B3" s="174"/>
      <c r="C3" s="175"/>
      <c r="D3" s="176" t="s">
        <v>69</v>
      </c>
      <c r="E3" s="177"/>
      <c r="F3" s="177"/>
      <c r="G3" s="177"/>
      <c r="H3" s="177"/>
      <c r="I3" s="177"/>
      <c r="J3" s="178"/>
      <c r="K3" s="173" t="s">
        <v>0</v>
      </c>
      <c r="L3" s="174"/>
      <c r="M3" s="175"/>
      <c r="N3" s="220">
        <v>30</v>
      </c>
      <c r="O3" s="221"/>
      <c r="P3" s="221"/>
      <c r="Q3" s="221"/>
      <c r="R3" s="221"/>
      <c r="S3" s="221"/>
      <c r="T3" s="222"/>
      <c r="U3" s="173" t="s">
        <v>0</v>
      </c>
      <c r="V3" s="174"/>
      <c r="W3" s="175"/>
      <c r="X3" s="220">
        <v>29</v>
      </c>
      <c r="Y3" s="221"/>
      <c r="Z3" s="221"/>
      <c r="AA3" s="221"/>
      <c r="AB3" s="221"/>
      <c r="AC3" s="221"/>
      <c r="AD3" s="222"/>
      <c r="AE3" s="173" t="s">
        <v>0</v>
      </c>
      <c r="AF3" s="174"/>
      <c r="AG3" s="175"/>
      <c r="AH3" s="190">
        <f>X3-1</f>
        <v>28</v>
      </c>
      <c r="AI3" s="191"/>
      <c r="AJ3" s="191"/>
      <c r="AK3" s="191"/>
      <c r="AL3" s="191"/>
      <c r="AM3" s="191"/>
      <c r="AN3" s="192"/>
      <c r="AO3" s="173" t="s">
        <v>0</v>
      </c>
      <c r="AP3" s="174"/>
      <c r="AQ3" s="175"/>
      <c r="AR3" s="190">
        <f>AH3-1</f>
        <v>27</v>
      </c>
      <c r="AS3" s="191"/>
      <c r="AT3" s="191"/>
      <c r="AU3" s="191"/>
      <c r="AV3" s="191"/>
      <c r="AW3" s="191"/>
      <c r="AX3" s="192"/>
      <c r="AY3" s="210" t="s">
        <v>0</v>
      </c>
      <c r="AZ3" s="211"/>
      <c r="BA3" s="212"/>
      <c r="BB3" s="190">
        <f>AR3-1</f>
        <v>26</v>
      </c>
      <c r="BC3" s="191"/>
      <c r="BD3" s="191"/>
      <c r="BE3" s="191"/>
      <c r="BF3" s="191"/>
      <c r="BG3" s="191"/>
      <c r="BH3" s="192"/>
      <c r="BI3" s="210" t="s">
        <v>0</v>
      </c>
      <c r="BJ3" s="211"/>
      <c r="BK3" s="212"/>
      <c r="BL3" s="190">
        <f>BB3-1</f>
        <v>25</v>
      </c>
      <c r="BM3" s="191"/>
      <c r="BN3" s="191"/>
      <c r="BO3" s="191"/>
      <c r="BP3" s="191"/>
      <c r="BQ3" s="191"/>
      <c r="BR3" s="192"/>
      <c r="BS3" s="210" t="s">
        <v>0</v>
      </c>
      <c r="BT3" s="211"/>
      <c r="BU3" s="212"/>
      <c r="BV3" s="190">
        <f>BL3-1</f>
        <v>24</v>
      </c>
      <c r="BW3" s="191"/>
      <c r="BX3" s="191"/>
      <c r="BY3" s="191"/>
      <c r="BZ3" s="191"/>
      <c r="CA3" s="191"/>
      <c r="CB3" s="192"/>
      <c r="CC3" s="210" t="s">
        <v>0</v>
      </c>
      <c r="CD3" s="211"/>
      <c r="CE3" s="212"/>
      <c r="CF3" s="190">
        <f>BV3-1</f>
        <v>23</v>
      </c>
      <c r="CG3" s="191"/>
      <c r="CH3" s="191"/>
      <c r="CI3" s="191"/>
      <c r="CJ3" s="191"/>
      <c r="CK3" s="191"/>
      <c r="CL3" s="192"/>
    </row>
    <row r="4" spans="1:90" ht="18.75" customHeight="1">
      <c r="A4" s="179" t="s">
        <v>2</v>
      </c>
      <c r="B4" s="180"/>
      <c r="C4" s="181"/>
      <c r="D4" s="182" t="s">
        <v>68</v>
      </c>
      <c r="E4" s="183"/>
      <c r="F4" s="182" t="s">
        <v>67</v>
      </c>
      <c r="G4" s="183"/>
      <c r="H4" s="182" t="s">
        <v>66</v>
      </c>
      <c r="I4" s="184"/>
      <c r="J4" s="183"/>
      <c r="K4" s="179" t="s">
        <v>2</v>
      </c>
      <c r="L4" s="180"/>
      <c r="M4" s="181"/>
      <c r="N4" s="182" t="s">
        <v>68</v>
      </c>
      <c r="O4" s="183"/>
      <c r="P4" s="182" t="s">
        <v>67</v>
      </c>
      <c r="Q4" s="183"/>
      <c r="R4" s="182" t="s">
        <v>66</v>
      </c>
      <c r="S4" s="184"/>
      <c r="T4" s="183"/>
      <c r="U4" s="179" t="s">
        <v>2</v>
      </c>
      <c r="V4" s="180"/>
      <c r="W4" s="181"/>
      <c r="X4" s="182" t="s">
        <v>68</v>
      </c>
      <c r="Y4" s="183"/>
      <c r="Z4" s="182" t="s">
        <v>67</v>
      </c>
      <c r="AA4" s="183"/>
      <c r="AB4" s="182" t="s">
        <v>66</v>
      </c>
      <c r="AC4" s="184"/>
      <c r="AD4" s="183"/>
      <c r="AE4" s="179" t="s">
        <v>2</v>
      </c>
      <c r="AF4" s="180"/>
      <c r="AG4" s="181"/>
      <c r="AH4" s="182" t="s">
        <v>68</v>
      </c>
      <c r="AI4" s="183"/>
      <c r="AJ4" s="182" t="s">
        <v>67</v>
      </c>
      <c r="AK4" s="183"/>
      <c r="AL4" s="182" t="s">
        <v>66</v>
      </c>
      <c r="AM4" s="184"/>
      <c r="AN4" s="183"/>
      <c r="AO4" s="179" t="s">
        <v>2</v>
      </c>
      <c r="AP4" s="180"/>
      <c r="AQ4" s="181"/>
      <c r="AR4" s="201" t="s">
        <v>68</v>
      </c>
      <c r="AS4" s="202"/>
      <c r="AT4" s="201" t="s">
        <v>67</v>
      </c>
      <c r="AU4" s="202"/>
      <c r="AV4" s="201" t="s">
        <v>66</v>
      </c>
      <c r="AW4" s="203"/>
      <c r="AX4" s="202"/>
      <c r="AY4" s="213" t="s">
        <v>2</v>
      </c>
      <c r="AZ4" s="214"/>
      <c r="BA4" s="215"/>
      <c r="BB4" s="201" t="s">
        <v>68</v>
      </c>
      <c r="BC4" s="202"/>
      <c r="BD4" s="201" t="s">
        <v>67</v>
      </c>
      <c r="BE4" s="202"/>
      <c r="BF4" s="201" t="s">
        <v>66</v>
      </c>
      <c r="BG4" s="203"/>
      <c r="BH4" s="202"/>
      <c r="BI4" s="213" t="s">
        <v>2</v>
      </c>
      <c r="BJ4" s="214"/>
      <c r="BK4" s="215"/>
      <c r="BL4" s="201" t="s">
        <v>68</v>
      </c>
      <c r="BM4" s="202"/>
      <c r="BN4" s="201" t="s">
        <v>67</v>
      </c>
      <c r="BO4" s="202"/>
      <c r="BP4" s="201" t="s">
        <v>66</v>
      </c>
      <c r="BQ4" s="203"/>
      <c r="BR4" s="202"/>
      <c r="BS4" s="213" t="s">
        <v>2</v>
      </c>
      <c r="BT4" s="214"/>
      <c r="BU4" s="215"/>
      <c r="BV4" s="201" t="s">
        <v>68</v>
      </c>
      <c r="BW4" s="202"/>
      <c r="BX4" s="201" t="s">
        <v>67</v>
      </c>
      <c r="BY4" s="202"/>
      <c r="BZ4" s="201" t="s">
        <v>66</v>
      </c>
      <c r="CA4" s="203"/>
      <c r="CB4" s="202"/>
      <c r="CC4" s="213" t="s">
        <v>2</v>
      </c>
      <c r="CD4" s="214"/>
      <c r="CE4" s="215"/>
      <c r="CF4" s="201" t="s">
        <v>68</v>
      </c>
      <c r="CG4" s="202"/>
      <c r="CH4" s="201" t="s">
        <v>67</v>
      </c>
      <c r="CI4" s="202"/>
      <c r="CJ4" s="201" t="s">
        <v>66</v>
      </c>
      <c r="CK4" s="203"/>
      <c r="CL4" s="202"/>
    </row>
    <row r="5" spans="1:90" ht="18.75" customHeight="1">
      <c r="A5" s="185" t="s">
        <v>9</v>
      </c>
      <c r="B5" s="186"/>
      <c r="C5" s="187"/>
      <c r="D5" s="123" t="s">
        <v>14</v>
      </c>
      <c r="E5" s="122" t="s">
        <v>64</v>
      </c>
      <c r="F5" s="123" t="s">
        <v>14</v>
      </c>
      <c r="G5" s="122" t="s">
        <v>64</v>
      </c>
      <c r="H5" s="123" t="s">
        <v>14</v>
      </c>
      <c r="I5" s="122" t="s">
        <v>65</v>
      </c>
      <c r="J5" s="122" t="s">
        <v>64</v>
      </c>
      <c r="K5" s="185" t="s">
        <v>9</v>
      </c>
      <c r="L5" s="186"/>
      <c r="M5" s="187"/>
      <c r="N5" s="123" t="s">
        <v>14</v>
      </c>
      <c r="O5" s="122" t="s">
        <v>64</v>
      </c>
      <c r="P5" s="123" t="s">
        <v>14</v>
      </c>
      <c r="Q5" s="122" t="s">
        <v>64</v>
      </c>
      <c r="R5" s="123" t="s">
        <v>14</v>
      </c>
      <c r="S5" s="122" t="s">
        <v>65</v>
      </c>
      <c r="T5" s="122" t="s">
        <v>64</v>
      </c>
      <c r="U5" s="185" t="s">
        <v>9</v>
      </c>
      <c r="V5" s="186"/>
      <c r="W5" s="187"/>
      <c r="X5" s="123" t="s">
        <v>14</v>
      </c>
      <c r="Y5" s="122" t="s">
        <v>64</v>
      </c>
      <c r="Z5" s="123" t="s">
        <v>14</v>
      </c>
      <c r="AA5" s="122" t="s">
        <v>64</v>
      </c>
      <c r="AB5" s="123" t="s">
        <v>14</v>
      </c>
      <c r="AC5" s="122" t="s">
        <v>65</v>
      </c>
      <c r="AD5" s="122" t="s">
        <v>64</v>
      </c>
      <c r="AE5" s="185" t="s">
        <v>9</v>
      </c>
      <c r="AF5" s="186"/>
      <c r="AG5" s="187"/>
      <c r="AH5" s="123" t="s">
        <v>14</v>
      </c>
      <c r="AI5" s="122" t="s">
        <v>64</v>
      </c>
      <c r="AJ5" s="123" t="s">
        <v>14</v>
      </c>
      <c r="AK5" s="122" t="s">
        <v>64</v>
      </c>
      <c r="AL5" s="123" t="s">
        <v>14</v>
      </c>
      <c r="AM5" s="122" t="s">
        <v>65</v>
      </c>
      <c r="AN5" s="122" t="s">
        <v>64</v>
      </c>
      <c r="AO5" s="185" t="s">
        <v>9</v>
      </c>
      <c r="AP5" s="186"/>
      <c r="AQ5" s="187"/>
      <c r="AR5" s="121" t="s">
        <v>14</v>
      </c>
      <c r="AS5" s="120" t="s">
        <v>64</v>
      </c>
      <c r="AT5" s="121" t="s">
        <v>14</v>
      </c>
      <c r="AU5" s="120" t="s">
        <v>64</v>
      </c>
      <c r="AV5" s="121" t="s">
        <v>14</v>
      </c>
      <c r="AW5" s="120" t="s">
        <v>65</v>
      </c>
      <c r="AX5" s="120" t="s">
        <v>64</v>
      </c>
      <c r="AY5" s="216" t="s">
        <v>9</v>
      </c>
      <c r="AZ5" s="217"/>
      <c r="BA5" s="218"/>
      <c r="BB5" s="121" t="s">
        <v>14</v>
      </c>
      <c r="BC5" s="120" t="s">
        <v>64</v>
      </c>
      <c r="BD5" s="121" t="s">
        <v>14</v>
      </c>
      <c r="BE5" s="120" t="s">
        <v>64</v>
      </c>
      <c r="BF5" s="121" t="s">
        <v>14</v>
      </c>
      <c r="BG5" s="120" t="s">
        <v>65</v>
      </c>
      <c r="BH5" s="120" t="s">
        <v>64</v>
      </c>
      <c r="BI5" s="216" t="s">
        <v>9</v>
      </c>
      <c r="BJ5" s="217"/>
      <c r="BK5" s="218"/>
      <c r="BL5" s="121" t="s">
        <v>14</v>
      </c>
      <c r="BM5" s="120" t="s">
        <v>64</v>
      </c>
      <c r="BN5" s="121" t="s">
        <v>14</v>
      </c>
      <c r="BO5" s="120" t="s">
        <v>64</v>
      </c>
      <c r="BP5" s="121" t="s">
        <v>14</v>
      </c>
      <c r="BQ5" s="120" t="s">
        <v>65</v>
      </c>
      <c r="BR5" s="120" t="s">
        <v>64</v>
      </c>
      <c r="BS5" s="216" t="s">
        <v>9</v>
      </c>
      <c r="BT5" s="217"/>
      <c r="BU5" s="218"/>
      <c r="BV5" s="121" t="s">
        <v>14</v>
      </c>
      <c r="BW5" s="120" t="s">
        <v>64</v>
      </c>
      <c r="BX5" s="121" t="s">
        <v>14</v>
      </c>
      <c r="BY5" s="120" t="s">
        <v>64</v>
      </c>
      <c r="BZ5" s="121" t="s">
        <v>14</v>
      </c>
      <c r="CA5" s="120" t="s">
        <v>65</v>
      </c>
      <c r="CB5" s="120" t="s">
        <v>64</v>
      </c>
      <c r="CC5" s="216" t="s">
        <v>9</v>
      </c>
      <c r="CD5" s="217"/>
      <c r="CE5" s="218"/>
      <c r="CF5" s="121" t="s">
        <v>14</v>
      </c>
      <c r="CG5" s="120" t="s">
        <v>64</v>
      </c>
      <c r="CH5" s="121" t="s">
        <v>14</v>
      </c>
      <c r="CI5" s="120" t="s">
        <v>64</v>
      </c>
      <c r="CJ5" s="121" t="s">
        <v>14</v>
      </c>
      <c r="CK5" s="120" t="s">
        <v>65</v>
      </c>
      <c r="CL5" s="120" t="s">
        <v>64</v>
      </c>
    </row>
    <row r="6" spans="1:90" ht="11.25" customHeight="1">
      <c r="A6" s="119"/>
      <c r="B6" s="100"/>
      <c r="C6" s="99"/>
      <c r="D6" s="118" t="s">
        <v>63</v>
      </c>
      <c r="E6" s="30" t="s">
        <v>62</v>
      </c>
      <c r="F6" s="30" t="s">
        <v>3</v>
      </c>
      <c r="G6" s="30" t="s">
        <v>62</v>
      </c>
      <c r="H6" s="30" t="s">
        <v>3</v>
      </c>
      <c r="I6" s="30" t="s">
        <v>62</v>
      </c>
      <c r="J6" s="30" t="s">
        <v>62</v>
      </c>
      <c r="K6" s="119"/>
      <c r="L6" s="100"/>
      <c r="M6" s="99"/>
      <c r="N6" s="118" t="s">
        <v>63</v>
      </c>
      <c r="O6" s="30" t="s">
        <v>62</v>
      </c>
      <c r="P6" s="30" t="s">
        <v>3</v>
      </c>
      <c r="Q6" s="30" t="s">
        <v>62</v>
      </c>
      <c r="R6" s="30" t="s">
        <v>3</v>
      </c>
      <c r="S6" s="30" t="s">
        <v>62</v>
      </c>
      <c r="T6" s="30" t="s">
        <v>62</v>
      </c>
      <c r="U6" s="119"/>
      <c r="V6" s="100"/>
      <c r="W6" s="99"/>
      <c r="X6" s="118" t="s">
        <v>63</v>
      </c>
      <c r="Y6" s="30" t="s">
        <v>62</v>
      </c>
      <c r="Z6" s="30" t="s">
        <v>3</v>
      </c>
      <c r="AA6" s="30" t="s">
        <v>62</v>
      </c>
      <c r="AB6" s="30" t="s">
        <v>3</v>
      </c>
      <c r="AC6" s="30" t="s">
        <v>62</v>
      </c>
      <c r="AD6" s="30" t="s">
        <v>62</v>
      </c>
      <c r="AE6" s="119"/>
      <c r="AF6" s="100"/>
      <c r="AG6" s="99"/>
      <c r="AH6" s="118" t="s">
        <v>63</v>
      </c>
      <c r="AI6" s="30" t="s">
        <v>62</v>
      </c>
      <c r="AJ6" s="30" t="s">
        <v>3</v>
      </c>
      <c r="AK6" s="30" t="s">
        <v>62</v>
      </c>
      <c r="AL6" s="30" t="s">
        <v>3</v>
      </c>
      <c r="AM6" s="30" t="s">
        <v>62</v>
      </c>
      <c r="AN6" s="30" t="s">
        <v>62</v>
      </c>
      <c r="AO6" s="117"/>
      <c r="AP6" s="116"/>
      <c r="AQ6" s="115"/>
      <c r="AR6" s="111" t="s">
        <v>63</v>
      </c>
      <c r="AS6" s="110" t="s">
        <v>62</v>
      </c>
      <c r="AT6" s="110" t="s">
        <v>3</v>
      </c>
      <c r="AU6" s="110" t="s">
        <v>62</v>
      </c>
      <c r="AV6" s="110" t="s">
        <v>3</v>
      </c>
      <c r="AW6" s="110" t="s">
        <v>62</v>
      </c>
      <c r="AX6" s="110" t="s">
        <v>62</v>
      </c>
      <c r="AY6" s="114"/>
      <c r="AZ6" s="113"/>
      <c r="BA6" s="112"/>
      <c r="BB6" s="111" t="s">
        <v>63</v>
      </c>
      <c r="BC6" s="110" t="s">
        <v>62</v>
      </c>
      <c r="BD6" s="110" t="s">
        <v>3</v>
      </c>
      <c r="BE6" s="110" t="s">
        <v>62</v>
      </c>
      <c r="BF6" s="110" t="s">
        <v>3</v>
      </c>
      <c r="BG6" s="110" t="s">
        <v>62</v>
      </c>
      <c r="BH6" s="110" t="s">
        <v>62</v>
      </c>
      <c r="BI6" s="114"/>
      <c r="BJ6" s="113"/>
      <c r="BK6" s="112"/>
      <c r="BL6" s="111" t="s">
        <v>63</v>
      </c>
      <c r="BM6" s="110" t="s">
        <v>62</v>
      </c>
      <c r="BN6" s="110" t="s">
        <v>3</v>
      </c>
      <c r="BO6" s="110" t="s">
        <v>62</v>
      </c>
      <c r="BP6" s="110" t="s">
        <v>3</v>
      </c>
      <c r="BQ6" s="110" t="s">
        <v>62</v>
      </c>
      <c r="BR6" s="110" t="s">
        <v>62</v>
      </c>
      <c r="BS6" s="114"/>
      <c r="BT6" s="113"/>
      <c r="BU6" s="112"/>
      <c r="BV6" s="111" t="s">
        <v>63</v>
      </c>
      <c r="BW6" s="110" t="s">
        <v>62</v>
      </c>
      <c r="BX6" s="110" t="s">
        <v>3</v>
      </c>
      <c r="BY6" s="110" t="s">
        <v>62</v>
      </c>
      <c r="BZ6" s="110" t="s">
        <v>3</v>
      </c>
      <c r="CA6" s="110" t="s">
        <v>62</v>
      </c>
      <c r="CB6" s="110" t="s">
        <v>62</v>
      </c>
      <c r="CC6" s="114"/>
      <c r="CD6" s="113"/>
      <c r="CE6" s="112"/>
      <c r="CF6" s="111" t="s">
        <v>63</v>
      </c>
      <c r="CG6" s="110" t="s">
        <v>62</v>
      </c>
      <c r="CH6" s="110" t="s">
        <v>3</v>
      </c>
      <c r="CI6" s="110" t="s">
        <v>62</v>
      </c>
      <c r="CJ6" s="110" t="s">
        <v>3</v>
      </c>
      <c r="CK6" s="110" t="s">
        <v>61</v>
      </c>
      <c r="CL6" s="110" t="s">
        <v>61</v>
      </c>
    </row>
    <row r="7" spans="1:90" ht="26.25" customHeight="1">
      <c r="A7" s="185" t="s">
        <v>60</v>
      </c>
      <c r="B7" s="186"/>
      <c r="C7" s="187"/>
      <c r="D7" s="109">
        <f>SUM(D8:D9)</f>
        <v>25694670</v>
      </c>
      <c r="E7" s="46">
        <f t="shared" ref="E7:E24" si="0">D7/N7*100</f>
        <v>100.12772245103967</v>
      </c>
      <c r="F7" s="109">
        <f>SUM(F8:F9)</f>
        <v>27354476495</v>
      </c>
      <c r="G7" s="46">
        <f t="shared" ref="G7:G24" si="1">F7/P7*100</f>
        <v>100.51043298966775</v>
      </c>
      <c r="H7" s="109">
        <f>SUM(H8:H9)</f>
        <v>26183749936</v>
      </c>
      <c r="I7" s="46">
        <f t="shared" ref="I7:I26" si="2">ROUND(H7/F7*100,1)</f>
        <v>95.7</v>
      </c>
      <c r="J7" s="46">
        <f t="shared" ref="J7:J24" si="3">H7/R7*100</f>
        <v>100.8573460308494</v>
      </c>
      <c r="K7" s="185" t="s">
        <v>60</v>
      </c>
      <c r="L7" s="186"/>
      <c r="M7" s="187"/>
      <c r="N7" s="109">
        <f>SUM(N8:N9)</f>
        <v>25661894</v>
      </c>
      <c r="O7" s="46">
        <f t="shared" ref="O7:O27" si="4">N7/X7*100</f>
        <v>99.566583652784885</v>
      </c>
      <c r="P7" s="109">
        <f>SUM(P8:P9)</f>
        <v>27215559302</v>
      </c>
      <c r="Q7" s="46">
        <f t="shared" ref="Q7:Q25" si="5">P7/Z7*100</f>
        <v>99.946425600896177</v>
      </c>
      <c r="R7" s="109">
        <f>SUM(R8:R9)</f>
        <v>25961172851</v>
      </c>
      <c r="S7" s="46">
        <f t="shared" ref="S7:S25" si="6">ROUND(R7/P7*100,1)</f>
        <v>95.4</v>
      </c>
      <c r="T7" s="46">
        <f t="shared" ref="T7:T25" si="7">R7/AB7*100</f>
        <v>100.20945745094274</v>
      </c>
      <c r="U7" s="185" t="s">
        <v>60</v>
      </c>
      <c r="V7" s="186"/>
      <c r="W7" s="187"/>
      <c r="X7" s="109">
        <f>SUM(X8:X9)</f>
        <v>25773601</v>
      </c>
      <c r="Y7" s="46">
        <f t="shared" ref="Y7:Y27" si="8">X7/AH7*100</f>
        <v>101.1896981686085</v>
      </c>
      <c r="Z7" s="109">
        <f>SUM(Z8:Z9)</f>
        <v>27230147690</v>
      </c>
      <c r="AA7" s="46">
        <f t="shared" ref="AA7:AA25" si="9">Z7/AJ7*100</f>
        <v>100.19636055006806</v>
      </c>
      <c r="AB7" s="109">
        <f>SUM(AB8:AB9)</f>
        <v>25906908900</v>
      </c>
      <c r="AC7" s="46">
        <f t="shared" ref="AC7:AC25" si="10">ROUND(AB7/Z7*100,1)</f>
        <v>95.1</v>
      </c>
      <c r="AD7" s="46">
        <f t="shared" ref="AD7:AD25" si="11">AB7/AL7*100</f>
        <v>100.43131038291315</v>
      </c>
      <c r="AE7" s="185" t="s">
        <v>60</v>
      </c>
      <c r="AF7" s="186"/>
      <c r="AG7" s="187"/>
      <c r="AH7" s="109">
        <f>SUM(AH8:AH9)</f>
        <v>25470578</v>
      </c>
      <c r="AI7" s="46">
        <f t="shared" ref="AI7:AI27" si="12">AH7/AR7*100</f>
        <v>101.118635749601</v>
      </c>
      <c r="AJ7" s="109">
        <f>SUM(AJ8:AJ9)</f>
        <v>27176783209</v>
      </c>
      <c r="AK7" s="46">
        <f t="shared" ref="AK7:AK25" si="13">AJ7/AT7*100</f>
        <v>101.83394596937075</v>
      </c>
      <c r="AL7" s="109">
        <f>SUM(AL8:AL9)</f>
        <v>25795649585</v>
      </c>
      <c r="AM7" s="46">
        <f t="shared" ref="AM7:AM25" si="14">ROUND(AL7/AJ7*100,1)</f>
        <v>94.9</v>
      </c>
      <c r="AN7" s="46">
        <f t="shared" ref="AN7:AN25" si="15">AL7/AV7*100</f>
        <v>102.18966208948747</v>
      </c>
      <c r="AO7" s="185" t="s">
        <v>60</v>
      </c>
      <c r="AP7" s="186"/>
      <c r="AQ7" s="187"/>
      <c r="AR7" s="108">
        <f>SUM(AR8:AR9)</f>
        <v>25188807</v>
      </c>
      <c r="AS7" s="49">
        <f t="shared" ref="AS7:AS27" si="16">AR7/BB7*100</f>
        <v>99.342607905222266</v>
      </c>
      <c r="AT7" s="108">
        <f>SUM(AT8:AT9)</f>
        <v>26687351600</v>
      </c>
      <c r="AU7" s="49">
        <f t="shared" ref="AU7:AU25" si="17">AT7/BD7*100</f>
        <v>98.168436522631708</v>
      </c>
      <c r="AV7" s="108">
        <f>SUM(AV8:AV9)</f>
        <v>25242915044</v>
      </c>
      <c r="AW7" s="49">
        <f t="shared" ref="AW7:AW25" si="18">ROUND(AV7/AT7*100,1)</f>
        <v>94.6</v>
      </c>
      <c r="AX7" s="49">
        <f t="shared" ref="AX7:AX25" si="19">AV7/BF7*100</f>
        <v>98.457546812658023</v>
      </c>
      <c r="AY7" s="216" t="s">
        <v>60</v>
      </c>
      <c r="AZ7" s="217"/>
      <c r="BA7" s="218"/>
      <c r="BB7" s="108">
        <f>SUM(BB8:BB9)</f>
        <v>25355492</v>
      </c>
      <c r="BC7" s="49">
        <f t="shared" ref="BC7:BC27" si="20">BB7/BL7*100</f>
        <v>101.09310807570542</v>
      </c>
      <c r="BD7" s="108">
        <f>SUM(BD8:BD9)</f>
        <v>27185267022</v>
      </c>
      <c r="BE7" s="49">
        <f t="shared" ref="BE7:BE25" si="21">BD7/BN7*100</f>
        <v>100.82311712451641</v>
      </c>
      <c r="BF7" s="108">
        <f>SUM(BF8:BF9)</f>
        <v>25638374976</v>
      </c>
      <c r="BG7" s="49">
        <f t="shared" ref="BG7:BG25" si="22">ROUND(BF7/BD7*100,1)</f>
        <v>94.3</v>
      </c>
      <c r="BH7" s="49">
        <f t="shared" ref="BH7:BH25" si="23">BF7/BP7*100</f>
        <v>101.41067056140822</v>
      </c>
      <c r="BI7" s="216" t="s">
        <v>60</v>
      </c>
      <c r="BJ7" s="217"/>
      <c r="BK7" s="218"/>
      <c r="BL7" s="108">
        <f>SUM(BL8:BL9)</f>
        <v>25081326</v>
      </c>
      <c r="BM7" s="49">
        <f t="shared" ref="BM7:BM27" si="24">BL7/BV7*100</f>
        <v>100.86576698730205</v>
      </c>
      <c r="BN7" s="108">
        <f>SUM(BN8:BN9)</f>
        <v>26963327258</v>
      </c>
      <c r="BO7" s="49">
        <f t="shared" ref="BO7:BO25" si="25">BN7/BX7*100</f>
        <v>99.602124348965447</v>
      </c>
      <c r="BP7" s="108">
        <f>SUM(BP8:BP9)</f>
        <v>25281733011</v>
      </c>
      <c r="BQ7" s="49">
        <f t="shared" ref="BQ7:BQ25" si="26">ROUND(BP7/BN7*100,1)</f>
        <v>93.8</v>
      </c>
      <c r="BR7" s="49">
        <f t="shared" ref="BR7:BR25" si="27">BP7/BZ7*100</f>
        <v>100.36705626473612</v>
      </c>
      <c r="BS7" s="216" t="s">
        <v>60</v>
      </c>
      <c r="BT7" s="217"/>
      <c r="BU7" s="218"/>
      <c r="BV7" s="108">
        <f>SUM(BV8:BV9)</f>
        <v>24866044</v>
      </c>
      <c r="BW7" s="49">
        <f t="shared" ref="BW7:BW27" si="28">BV7/CF7*100</f>
        <v>98.488688871748437</v>
      </c>
      <c r="BX7" s="108">
        <f>SUM(BX8:BX9)</f>
        <v>27071036320</v>
      </c>
      <c r="BY7" s="49">
        <f t="shared" ref="BY7:BY25" si="29">BX7/CH7*100</f>
        <v>97.661530306001993</v>
      </c>
      <c r="BZ7" s="108">
        <f>SUM(BZ8:BZ9)</f>
        <v>25189274202</v>
      </c>
      <c r="CA7" s="49">
        <f t="shared" ref="CA7:CA25" si="30">ROUND(BZ7/BX7*100,1)</f>
        <v>93</v>
      </c>
      <c r="CB7" s="49">
        <f t="shared" ref="CB7:CB25" si="31">BZ7/CJ7*100</f>
        <v>98.167429746890576</v>
      </c>
      <c r="CC7" s="216" t="s">
        <v>60</v>
      </c>
      <c r="CD7" s="217"/>
      <c r="CE7" s="218"/>
      <c r="CF7" s="108">
        <f>SUM(CF10,CF17,CF21,CF24,CF25,CF26,CF27)</f>
        <v>25247614</v>
      </c>
      <c r="CG7" s="48">
        <v>100.3</v>
      </c>
      <c r="CH7" s="108">
        <f>SUM(CH10,CH17,CH21,CH24,CH25,CH26,CH27)</f>
        <v>27719242403</v>
      </c>
      <c r="CI7" s="48">
        <v>100.4</v>
      </c>
      <c r="CJ7" s="108">
        <f>SUM(CJ10,CJ17,CJ21,CJ24,CJ25,CJ26,CJ27)</f>
        <v>25659502614</v>
      </c>
      <c r="CK7" s="49">
        <f t="shared" ref="CK7:CK25" si="32">ROUND(CJ7/CH7*100,1)</f>
        <v>92.6</v>
      </c>
      <c r="CL7" s="48" t="e">
        <f>CJ7/CT7*100</f>
        <v>#DIV/0!</v>
      </c>
    </row>
    <row r="8" spans="1:90" ht="26.25" customHeight="1">
      <c r="A8" s="107"/>
      <c r="B8" s="106">
        <v>1</v>
      </c>
      <c r="C8" s="105" t="s">
        <v>59</v>
      </c>
      <c r="D8" s="17">
        <f>SUM(D12,D15,D18,D20,D22,D24,D25,D26,D27,D28)</f>
        <v>25467268</v>
      </c>
      <c r="E8" s="46">
        <f t="shared" si="0"/>
        <v>100.31302439069351</v>
      </c>
      <c r="F8" s="17">
        <f>SUM(F12,F15,F18,F20,F22,F24,F25,F26,F27,F28)</f>
        <v>26181736303</v>
      </c>
      <c r="G8" s="46">
        <f t="shared" si="1"/>
        <v>100.71899917661726</v>
      </c>
      <c r="H8" s="17">
        <f>SUM(H12,H15,H18,H20,H22,H24,H25,H26,H27,H28)</f>
        <v>25922614743</v>
      </c>
      <c r="I8" s="46">
        <f t="shared" si="2"/>
        <v>99</v>
      </c>
      <c r="J8" s="46">
        <f t="shared" si="3"/>
        <v>100.72378074152483</v>
      </c>
      <c r="K8" s="107"/>
      <c r="L8" s="106">
        <v>1</v>
      </c>
      <c r="M8" s="105" t="s">
        <v>59</v>
      </c>
      <c r="N8" s="17">
        <f>SUM(N12,N15,N18,N20,N22,N24,N25,N26,N27)</f>
        <v>25387798</v>
      </c>
      <c r="O8" s="46">
        <f t="shared" si="4"/>
        <v>99.366088003719483</v>
      </c>
      <c r="P8" s="17">
        <f>SUM(P12,P15,P18,P20,P22,P24,P25,P26,P27)</f>
        <v>25994833663</v>
      </c>
      <c r="Q8" s="46">
        <f t="shared" si="5"/>
        <v>100.10187662103426</v>
      </c>
      <c r="R8" s="17">
        <f>SUM(R12,R15,R18,R20,R22,R24,R25,R26,R27)</f>
        <v>25736340070</v>
      </c>
      <c r="S8" s="46">
        <f t="shared" si="6"/>
        <v>99</v>
      </c>
      <c r="T8" s="46">
        <f t="shared" si="7"/>
        <v>100.14151903833451</v>
      </c>
      <c r="U8" s="107"/>
      <c r="V8" s="106">
        <v>1</v>
      </c>
      <c r="W8" s="105" t="s">
        <v>59</v>
      </c>
      <c r="X8" s="17">
        <f>SUM(X12,X15,X18,X20,X22,X24,X25,X26,X27)</f>
        <v>25549761</v>
      </c>
      <c r="Y8" s="46">
        <f t="shared" si="8"/>
        <v>101.08413451666574</v>
      </c>
      <c r="Z8" s="17">
        <f>SUM(Z12,Z15,Z18,Z20,Z22,Z24,Z25,Z26,Z27)</f>
        <v>25968377957</v>
      </c>
      <c r="AA8" s="46">
        <f t="shared" si="9"/>
        <v>100.28610121522645</v>
      </c>
      <c r="AB8" s="17">
        <f>SUM(AB12,AB15,AB18,AB20,AB22,AB24,AB25,AB26,AB27)</f>
        <v>25699969720</v>
      </c>
      <c r="AC8" s="46">
        <f t="shared" si="10"/>
        <v>99</v>
      </c>
      <c r="AD8" s="46">
        <f t="shared" si="11"/>
        <v>100.43534477982934</v>
      </c>
      <c r="AE8" s="107"/>
      <c r="AF8" s="106">
        <v>1</v>
      </c>
      <c r="AG8" s="105" t="s">
        <v>59</v>
      </c>
      <c r="AH8" s="17">
        <f>SUM(AH12,AH15,AH18,AH20,AH22,AH24,AH25,AH26,AH27)</f>
        <v>25275738</v>
      </c>
      <c r="AI8" s="46">
        <f t="shared" si="12"/>
        <v>101.10332810438054</v>
      </c>
      <c r="AJ8" s="17">
        <f>SUM(AJ12,AJ15,AJ18,AJ20,AJ22,AJ24,AJ25,AJ26,AJ27)</f>
        <v>25894294067</v>
      </c>
      <c r="AK8" s="46">
        <f t="shared" si="13"/>
        <v>102.21140713845361</v>
      </c>
      <c r="AL8" s="17">
        <f>SUM(AL12,AL15,AL18,AL20,AL22,AL24,AL25,AL26,AL27)</f>
        <v>25588571211</v>
      </c>
      <c r="AM8" s="46">
        <f t="shared" si="14"/>
        <v>98.8</v>
      </c>
      <c r="AN8" s="46">
        <f t="shared" si="15"/>
        <v>102.29060129744698</v>
      </c>
      <c r="AO8" s="107"/>
      <c r="AP8" s="106">
        <v>1</v>
      </c>
      <c r="AQ8" s="105" t="s">
        <v>59</v>
      </c>
      <c r="AR8" s="73">
        <f>SUM(AR12,AR15,AR18,AR20,AR22,AR24,AR25,AR26,AR27)</f>
        <v>24999907</v>
      </c>
      <c r="AS8" s="49">
        <f t="shared" si="16"/>
        <v>99.395020020616982</v>
      </c>
      <c r="AT8" s="73">
        <f>SUM(AT12,AT15,AT18,AT20,AT22,AT24,AT25,AT26,AT27)</f>
        <v>25334054967</v>
      </c>
      <c r="AU8" s="49">
        <f t="shared" si="17"/>
        <v>98.411580092090162</v>
      </c>
      <c r="AV8" s="73">
        <f>SUM(AV12,AV15,AV18,AV20,AV22,AV24,AV25,AV26,AV27)</f>
        <v>25015564369</v>
      </c>
      <c r="AW8" s="49">
        <f t="shared" si="18"/>
        <v>98.7</v>
      </c>
      <c r="AX8" s="49">
        <f t="shared" si="19"/>
        <v>98.462442611127216</v>
      </c>
      <c r="AY8" s="104"/>
      <c r="AZ8" s="103">
        <v>1</v>
      </c>
      <c r="BA8" s="102" t="s">
        <v>59</v>
      </c>
      <c r="BB8" s="73">
        <f>SUM(BB12,BB15,BB18,BB20,BB22,BB24,BB25,BB26,BB27)</f>
        <v>25152072</v>
      </c>
      <c r="BC8" s="49">
        <f t="shared" si="20"/>
        <v>101.11862967924597</v>
      </c>
      <c r="BD8" s="73">
        <f>SUM(BD12,BD15,BD18,BD20,BD22,BD24,BD25,BD26,BD27)</f>
        <v>25742961289</v>
      </c>
      <c r="BE8" s="49">
        <f t="shared" si="21"/>
        <v>101.44507244854302</v>
      </c>
      <c r="BF8" s="73">
        <f>SUM(BF12,BF15,BF18,BF20,BF22,BF24,BF25,BF26,BF27)</f>
        <v>25406199263</v>
      </c>
      <c r="BG8" s="49">
        <f t="shared" si="22"/>
        <v>98.7</v>
      </c>
      <c r="BH8" s="49">
        <f t="shared" si="23"/>
        <v>101.58875205837012</v>
      </c>
      <c r="BI8" s="104"/>
      <c r="BJ8" s="103">
        <v>1</v>
      </c>
      <c r="BK8" s="102" t="s">
        <v>59</v>
      </c>
      <c r="BL8" s="73">
        <f>SUM(BL12,BL15,BL18,BL20,BL22,BL24,BL25,BL26,BL27)</f>
        <v>24873826</v>
      </c>
      <c r="BM8" s="49">
        <f t="shared" si="24"/>
        <v>100.95780296360346</v>
      </c>
      <c r="BN8" s="73">
        <f>SUM(BN12,BN15,BN18,BN20,BN22,BN24,BN25,BN26,BN27)</f>
        <v>25376256005</v>
      </c>
      <c r="BO8" s="49">
        <f t="shared" si="25"/>
        <v>99.938199531658881</v>
      </c>
      <c r="BP8" s="73">
        <f>SUM(BP12,BP15,BP18,BP20,BP22,BP24,BP25,BP26,BP27)</f>
        <v>25008870321</v>
      </c>
      <c r="BQ8" s="49">
        <f t="shared" si="26"/>
        <v>98.6</v>
      </c>
      <c r="BR8" s="49">
        <f t="shared" si="27"/>
        <v>100.17945328367155</v>
      </c>
      <c r="BS8" s="104"/>
      <c r="BT8" s="103">
        <v>1</v>
      </c>
      <c r="BU8" s="102" t="s">
        <v>59</v>
      </c>
      <c r="BV8" s="73">
        <f>SUM(BV12,BV15,BV18,BV20,BV22,BV24,BV25,BV26,BV27)</f>
        <v>24637844</v>
      </c>
      <c r="BW8" s="49">
        <f t="shared" si="28"/>
        <v>98.495446345747027</v>
      </c>
      <c r="BX8" s="73">
        <f>SUM(BX12,BX15,BX18,BX20,BX22,BX24,BX25,BX26,BX27)</f>
        <v>25391948348</v>
      </c>
      <c r="BY8" s="49">
        <f t="shared" si="29"/>
        <v>98.230483841984963</v>
      </c>
      <c r="BZ8" s="73">
        <f>SUM(BZ12,BZ15,BZ18,BZ20,BZ22,BZ24,BZ25,BZ26,BZ27)</f>
        <v>24964071475</v>
      </c>
      <c r="CA8" s="49">
        <f t="shared" si="30"/>
        <v>98.3</v>
      </c>
      <c r="CB8" s="49">
        <f t="shared" si="31"/>
        <v>98.219297910554161</v>
      </c>
      <c r="CC8" s="104"/>
      <c r="CD8" s="103">
        <v>1</v>
      </c>
      <c r="CE8" s="102" t="s">
        <v>59</v>
      </c>
      <c r="CF8" s="73">
        <f>SUM(CF12,CF15,CF18,CF20,CF22,CF24,CF25,CF26,CF27)</f>
        <v>25014196</v>
      </c>
      <c r="CG8" s="48">
        <v>100.4</v>
      </c>
      <c r="CH8" s="73">
        <f>SUM(CH12,CH15,CH18,CH20,CH22,CH24,CH25,CH26,CH27)</f>
        <v>25849356895</v>
      </c>
      <c r="CI8" s="48">
        <v>100.8</v>
      </c>
      <c r="CJ8" s="73">
        <f>SUM(CJ12,CJ15,CJ18,CJ20,CJ22,CJ24,CJ25,CJ26,CJ27)</f>
        <v>25416666588</v>
      </c>
      <c r="CK8" s="49">
        <f t="shared" si="32"/>
        <v>98.3</v>
      </c>
      <c r="CL8" s="48" t="e">
        <f>CJ8/CT8*100</f>
        <v>#DIV/0!</v>
      </c>
    </row>
    <row r="9" spans="1:90" ht="26.25" customHeight="1" thickBot="1">
      <c r="A9" s="70"/>
      <c r="B9" s="100">
        <v>2</v>
      </c>
      <c r="C9" s="99" t="s">
        <v>58</v>
      </c>
      <c r="D9" s="101">
        <f>SUM(D13,D16,D19,D23)</f>
        <v>227402</v>
      </c>
      <c r="E9" s="71">
        <f t="shared" si="0"/>
        <v>82.964362850971924</v>
      </c>
      <c r="F9" s="101">
        <f>SUM(F13,F16,F19,F23)</f>
        <v>1172740192</v>
      </c>
      <c r="G9" s="71">
        <f t="shared" si="1"/>
        <v>96.069104681105159</v>
      </c>
      <c r="H9" s="101">
        <f>SUM(H13,H16,H19,H23)</f>
        <v>261135193</v>
      </c>
      <c r="I9" s="71">
        <f t="shared" si="2"/>
        <v>22.3</v>
      </c>
      <c r="J9" s="71">
        <f t="shared" si="3"/>
        <v>116.14640526996818</v>
      </c>
      <c r="K9" s="70"/>
      <c r="L9" s="100">
        <v>2</v>
      </c>
      <c r="M9" s="99" t="s">
        <v>58</v>
      </c>
      <c r="N9" s="101">
        <f>SUM(N13,N16,N19,N23)</f>
        <v>274096</v>
      </c>
      <c r="O9" s="71">
        <f t="shared" si="4"/>
        <v>122.45175125089349</v>
      </c>
      <c r="P9" s="101">
        <f>SUM(P13,P16,P19,P23)</f>
        <v>1220725639</v>
      </c>
      <c r="Q9" s="71">
        <f t="shared" si="5"/>
        <v>96.747101081398341</v>
      </c>
      <c r="R9" s="101">
        <f>SUM(R13,R16,R19,R23)</f>
        <v>224832781</v>
      </c>
      <c r="S9" s="71">
        <f t="shared" si="6"/>
        <v>18.399999999999999</v>
      </c>
      <c r="T9" s="71">
        <f t="shared" si="7"/>
        <v>108.64679226041196</v>
      </c>
      <c r="U9" s="70"/>
      <c r="V9" s="100">
        <v>2</v>
      </c>
      <c r="W9" s="99" t="s">
        <v>58</v>
      </c>
      <c r="X9" s="101">
        <f>SUM(X13,X16,X19,X23)</f>
        <v>223840</v>
      </c>
      <c r="Y9" s="71">
        <f t="shared" si="8"/>
        <v>114.88400739067953</v>
      </c>
      <c r="Z9" s="101">
        <f>SUM(Z13,Z16,Z19,Z23)</f>
        <v>1261769733</v>
      </c>
      <c r="AA9" s="71">
        <f t="shared" si="9"/>
        <v>98.384437862164759</v>
      </c>
      <c r="AB9" s="101">
        <f>SUM(AB13,AB16,AB19,AB23)</f>
        <v>206939180</v>
      </c>
      <c r="AC9" s="71">
        <f t="shared" si="10"/>
        <v>16.399999999999999</v>
      </c>
      <c r="AD9" s="71">
        <f t="shared" si="11"/>
        <v>99.932781971718583</v>
      </c>
      <c r="AE9" s="70"/>
      <c r="AF9" s="100">
        <v>2</v>
      </c>
      <c r="AG9" s="99" t="s">
        <v>58</v>
      </c>
      <c r="AH9" s="101">
        <f>SUM(AH13,AH16,AH19,AH23)</f>
        <v>194840</v>
      </c>
      <c r="AI9" s="71">
        <f t="shared" si="12"/>
        <v>103.14452091053468</v>
      </c>
      <c r="AJ9" s="101">
        <f>SUM(AJ13,AJ16,AJ19,AJ23)</f>
        <v>1282489142</v>
      </c>
      <c r="AK9" s="71">
        <f t="shared" si="13"/>
        <v>94.767777494352188</v>
      </c>
      <c r="AL9" s="101">
        <f>SUM(AL13,AL16,AL19,AL23)</f>
        <v>207078374</v>
      </c>
      <c r="AM9" s="71">
        <f t="shared" si="14"/>
        <v>16.100000000000001</v>
      </c>
      <c r="AN9" s="71">
        <f t="shared" si="15"/>
        <v>91.083245739208834</v>
      </c>
      <c r="AO9" s="70"/>
      <c r="AP9" s="100">
        <v>2</v>
      </c>
      <c r="AQ9" s="99" t="s">
        <v>58</v>
      </c>
      <c r="AR9" s="96">
        <f>SUM(AR13,AR16,AR19,AR23)</f>
        <v>188900</v>
      </c>
      <c r="AS9" s="67">
        <f t="shared" si="16"/>
        <v>92.862058794612139</v>
      </c>
      <c r="AT9" s="96">
        <f>SUM(AT13,AT16,AT19,AT23)</f>
        <v>1353296633</v>
      </c>
      <c r="AU9" s="67">
        <f t="shared" si="17"/>
        <v>93.828694016568818</v>
      </c>
      <c r="AV9" s="96">
        <f>SUM(AV13,AV16,AV19,AV23)</f>
        <v>227350675</v>
      </c>
      <c r="AW9" s="67">
        <f t="shared" si="18"/>
        <v>16.8</v>
      </c>
      <c r="AX9" s="67">
        <f t="shared" si="19"/>
        <v>97.921816223732236</v>
      </c>
      <c r="AY9" s="69"/>
      <c r="AZ9" s="98">
        <v>2</v>
      </c>
      <c r="BA9" s="97" t="s">
        <v>58</v>
      </c>
      <c r="BB9" s="96">
        <f>SUM(BB13,BB16,BB19,BB23)</f>
        <v>203420</v>
      </c>
      <c r="BC9" s="67">
        <f t="shared" si="20"/>
        <v>98.033734939759029</v>
      </c>
      <c r="BD9" s="96">
        <f>SUM(BD13,BD16,BD19,BD23)</f>
        <v>1442305733</v>
      </c>
      <c r="BE9" s="67">
        <f t="shared" si="21"/>
        <v>90.878448606113082</v>
      </c>
      <c r="BF9" s="96">
        <f>SUM(BF13,BF16,BF19,BF23)</f>
        <v>232175713</v>
      </c>
      <c r="BG9" s="67">
        <f t="shared" si="22"/>
        <v>16.100000000000001</v>
      </c>
      <c r="BH9" s="67">
        <f t="shared" si="23"/>
        <v>85.088845602159822</v>
      </c>
      <c r="BI9" s="69"/>
      <c r="BJ9" s="98">
        <v>2</v>
      </c>
      <c r="BK9" s="97" t="s">
        <v>58</v>
      </c>
      <c r="BL9" s="96">
        <f>SUM(BL13,BL16,BL19,BL23)</f>
        <v>207500</v>
      </c>
      <c r="BM9" s="67">
        <f t="shared" si="24"/>
        <v>90.929009640666081</v>
      </c>
      <c r="BN9" s="96">
        <f>SUM(BN13,BN16,BN19,BN23)</f>
        <v>1587071253</v>
      </c>
      <c r="BO9" s="67">
        <f t="shared" si="25"/>
        <v>94.519839309527256</v>
      </c>
      <c r="BP9" s="96">
        <f>SUM(BP13,BP16,BP19,BP23)</f>
        <v>272862690</v>
      </c>
      <c r="BQ9" s="67">
        <f t="shared" si="26"/>
        <v>17.2</v>
      </c>
      <c r="BR9" s="67">
        <f t="shared" si="27"/>
        <v>121.16313760268098</v>
      </c>
      <c r="BS9" s="69"/>
      <c r="BT9" s="98">
        <v>2</v>
      </c>
      <c r="BU9" s="97" t="s">
        <v>58</v>
      </c>
      <c r="BV9" s="96">
        <f>SUM(BV13,BV16,BV19,BV23)</f>
        <v>228200</v>
      </c>
      <c r="BW9" s="67">
        <f t="shared" si="28"/>
        <v>97.764525443624734</v>
      </c>
      <c r="BX9" s="96">
        <f>SUM(BX13,BX16,BX19,BX23)</f>
        <v>1679087972</v>
      </c>
      <c r="BY9" s="67">
        <f t="shared" si="29"/>
        <v>89.79629848010994</v>
      </c>
      <c r="BZ9" s="96">
        <f>SUM(BZ13,BZ16,BZ19,BZ23)</f>
        <v>225202727</v>
      </c>
      <c r="CA9" s="67">
        <f t="shared" si="30"/>
        <v>13.4</v>
      </c>
      <c r="CB9" s="67">
        <f t="shared" si="31"/>
        <v>92.738598431848814</v>
      </c>
      <c r="CC9" s="69"/>
      <c r="CD9" s="98">
        <v>2</v>
      </c>
      <c r="CE9" s="97" t="s">
        <v>58</v>
      </c>
      <c r="CF9" s="96">
        <f>SUM(CF13,CF16,CF19,CF23)</f>
        <v>233418</v>
      </c>
      <c r="CG9" s="66">
        <v>95.7</v>
      </c>
      <c r="CH9" s="96">
        <f>SUM(CH13,CH16,CH19,CH23)</f>
        <v>1869885508</v>
      </c>
      <c r="CI9" s="66">
        <v>94.6</v>
      </c>
      <c r="CJ9" s="96">
        <f>SUM(CJ13,CJ16,CJ19,CJ23)</f>
        <v>242836026</v>
      </c>
      <c r="CK9" s="67">
        <f t="shared" si="32"/>
        <v>13</v>
      </c>
      <c r="CL9" s="66" t="e">
        <f>CJ9/CT9*100</f>
        <v>#DIV/0!</v>
      </c>
    </row>
    <row r="10" spans="1:90" ht="26.25" customHeight="1" thickTop="1">
      <c r="A10" s="93">
        <v>1</v>
      </c>
      <c r="B10" s="188" t="s">
        <v>57</v>
      </c>
      <c r="C10" s="189"/>
      <c r="D10" s="95">
        <f>SUM(D11,D14)</f>
        <v>10798645</v>
      </c>
      <c r="E10" s="94">
        <f t="shared" si="0"/>
        <v>99.047284044094411</v>
      </c>
      <c r="F10" s="95">
        <f>SUM(F11,F14)</f>
        <v>11460930607</v>
      </c>
      <c r="G10" s="94">
        <f t="shared" si="1"/>
        <v>99.43759158014376</v>
      </c>
      <c r="H10" s="95">
        <f>SUM(H11,H14)</f>
        <v>10999205112</v>
      </c>
      <c r="I10" s="94">
        <f t="shared" si="2"/>
        <v>96</v>
      </c>
      <c r="J10" s="94">
        <f t="shared" si="3"/>
        <v>99.751218950405203</v>
      </c>
      <c r="K10" s="93">
        <v>1</v>
      </c>
      <c r="L10" s="188" t="s">
        <v>57</v>
      </c>
      <c r="M10" s="189"/>
      <c r="N10" s="95">
        <f>SUM(N11,N14)</f>
        <v>10902515</v>
      </c>
      <c r="O10" s="94">
        <f t="shared" si="4"/>
        <v>101.36311233834454</v>
      </c>
      <c r="P10" s="95">
        <f>SUM(P11,P14)</f>
        <v>11525752409</v>
      </c>
      <c r="Q10" s="94">
        <f t="shared" si="5"/>
        <v>101.42494728268146</v>
      </c>
      <c r="R10" s="95">
        <f>SUM(R11,R14)</f>
        <v>11026637296</v>
      </c>
      <c r="S10" s="94">
        <f t="shared" si="6"/>
        <v>95.7</v>
      </c>
      <c r="T10" s="94">
        <f t="shared" si="7"/>
        <v>101.90274238946103</v>
      </c>
      <c r="U10" s="93">
        <v>1</v>
      </c>
      <c r="V10" s="188" t="s">
        <v>57</v>
      </c>
      <c r="W10" s="189"/>
      <c r="X10" s="95">
        <f>SUM(X11,X14)</f>
        <v>10755900</v>
      </c>
      <c r="Y10" s="94">
        <f t="shared" si="8"/>
        <v>101.31553167599827</v>
      </c>
      <c r="Z10" s="95">
        <f>SUM(Z11,Z14)</f>
        <v>11363823909</v>
      </c>
      <c r="AA10" s="94">
        <f t="shared" si="9"/>
        <v>100.31491768184735</v>
      </c>
      <c r="AB10" s="95">
        <f>SUM(AB11,AB14)</f>
        <v>10820746368</v>
      </c>
      <c r="AC10" s="94">
        <f t="shared" si="10"/>
        <v>95.2</v>
      </c>
      <c r="AD10" s="94">
        <f t="shared" si="11"/>
        <v>100.70850938348737</v>
      </c>
      <c r="AE10" s="93">
        <v>1</v>
      </c>
      <c r="AF10" s="188" t="s">
        <v>57</v>
      </c>
      <c r="AG10" s="189"/>
      <c r="AH10" s="95">
        <f>SUM(AH11,AH14)</f>
        <v>10616240</v>
      </c>
      <c r="AI10" s="94">
        <f t="shared" si="12"/>
        <v>97.674487073327811</v>
      </c>
      <c r="AJ10" s="95">
        <f>SUM(AJ11,AJ14)</f>
        <v>11328149563</v>
      </c>
      <c r="AK10" s="94">
        <f t="shared" si="13"/>
        <v>100.5186952189916</v>
      </c>
      <c r="AL10" s="95">
        <f>SUM(AL11,AL14)</f>
        <v>10744619729</v>
      </c>
      <c r="AM10" s="94">
        <f t="shared" si="14"/>
        <v>94.8</v>
      </c>
      <c r="AN10" s="94">
        <f t="shared" si="15"/>
        <v>100.6461469552389</v>
      </c>
      <c r="AO10" s="93">
        <v>1</v>
      </c>
      <c r="AP10" s="188" t="s">
        <v>57</v>
      </c>
      <c r="AQ10" s="189"/>
      <c r="AR10" s="91">
        <f>SUM(AR11,AR14)</f>
        <v>10869000</v>
      </c>
      <c r="AS10" s="90">
        <f t="shared" si="16"/>
        <v>101.92711550108022</v>
      </c>
      <c r="AT10" s="91">
        <f>SUM(AT11,AT14)</f>
        <v>11269694198</v>
      </c>
      <c r="AU10" s="90">
        <f t="shared" si="17"/>
        <v>98.201363774993112</v>
      </c>
      <c r="AV10" s="91">
        <f>SUM(AV11,AV14)</f>
        <v>10675639410</v>
      </c>
      <c r="AW10" s="90">
        <f t="shared" si="18"/>
        <v>94.7</v>
      </c>
      <c r="AX10" s="90">
        <f t="shared" si="19"/>
        <v>98.512629220260678</v>
      </c>
      <c r="AY10" s="92">
        <v>1</v>
      </c>
      <c r="AZ10" s="199" t="s">
        <v>57</v>
      </c>
      <c r="BA10" s="200"/>
      <c r="BB10" s="91">
        <f>SUM(BB11,BB14)</f>
        <v>10663502</v>
      </c>
      <c r="BC10" s="90">
        <f t="shared" si="20"/>
        <v>103.20849787069299</v>
      </c>
      <c r="BD10" s="91">
        <f>SUM(BD11,BD14)</f>
        <v>11476107627</v>
      </c>
      <c r="BE10" s="90">
        <f t="shared" si="21"/>
        <v>102.68755700638859</v>
      </c>
      <c r="BF10" s="91">
        <f>SUM(BF11,BF14)</f>
        <v>10836823151</v>
      </c>
      <c r="BG10" s="90">
        <f t="shared" si="22"/>
        <v>94.4</v>
      </c>
      <c r="BH10" s="90">
        <f t="shared" si="23"/>
        <v>103.7720398815877</v>
      </c>
      <c r="BI10" s="92">
        <v>1</v>
      </c>
      <c r="BJ10" s="199" t="s">
        <v>57</v>
      </c>
      <c r="BK10" s="200"/>
      <c r="BL10" s="91">
        <f>SUM(BL11,BL14)</f>
        <v>10332000</v>
      </c>
      <c r="BM10" s="90">
        <f t="shared" si="24"/>
        <v>99.611465152376994</v>
      </c>
      <c r="BN10" s="91">
        <f>SUM(BN11,BN14)</f>
        <v>11175752897</v>
      </c>
      <c r="BO10" s="90">
        <f t="shared" si="25"/>
        <v>97.627695059705914</v>
      </c>
      <c r="BP10" s="91">
        <f>SUM(BP11,BP14)</f>
        <v>10442912333</v>
      </c>
      <c r="BQ10" s="90">
        <f t="shared" si="26"/>
        <v>93.4</v>
      </c>
      <c r="BR10" s="90">
        <f t="shared" si="27"/>
        <v>98.169740777320001</v>
      </c>
      <c r="BS10" s="92">
        <v>1</v>
      </c>
      <c r="BT10" s="199" t="s">
        <v>57</v>
      </c>
      <c r="BU10" s="200"/>
      <c r="BV10" s="91">
        <f>SUM(BV11,BV14)</f>
        <v>10372300</v>
      </c>
      <c r="BW10" s="90">
        <f t="shared" si="28"/>
        <v>103.29977051024248</v>
      </c>
      <c r="BX10" s="91">
        <f>SUM(BX11,BX14)</f>
        <v>11447318192</v>
      </c>
      <c r="BY10" s="90">
        <f t="shared" si="29"/>
        <v>102.95724231519752</v>
      </c>
      <c r="BZ10" s="91">
        <f>SUM(BZ11,BZ14)</f>
        <v>10637608137</v>
      </c>
      <c r="CA10" s="90">
        <f t="shared" si="30"/>
        <v>92.9</v>
      </c>
      <c r="CB10" s="90">
        <f t="shared" si="31"/>
        <v>103.5986694482927</v>
      </c>
      <c r="CC10" s="92">
        <v>1</v>
      </c>
      <c r="CD10" s="199" t="s">
        <v>57</v>
      </c>
      <c r="CE10" s="200"/>
      <c r="CF10" s="91">
        <f>SUM(CF11,CF14)</f>
        <v>10040971</v>
      </c>
      <c r="CG10" s="89">
        <v>101.1</v>
      </c>
      <c r="CH10" s="91">
        <f>SUM(CH11,CH14)</f>
        <v>11118516711</v>
      </c>
      <c r="CI10" s="89">
        <v>101.8</v>
      </c>
      <c r="CJ10" s="91">
        <f>SUM(CJ11,CJ14)</f>
        <v>10268093397</v>
      </c>
      <c r="CK10" s="90">
        <f t="shared" si="32"/>
        <v>92.4</v>
      </c>
      <c r="CL10" s="89">
        <v>100.4</v>
      </c>
    </row>
    <row r="11" spans="1:90" ht="26.25" customHeight="1">
      <c r="A11" s="85"/>
      <c r="B11" s="166" t="s">
        <v>56</v>
      </c>
      <c r="C11" s="163"/>
      <c r="D11" s="17">
        <f>SUM(D12:D13)</f>
        <v>8862785</v>
      </c>
      <c r="E11" s="46">
        <f t="shared" si="0"/>
        <v>99.237966502818722</v>
      </c>
      <c r="F11" s="17">
        <f>SUM(F12:F13)</f>
        <v>9342333162</v>
      </c>
      <c r="G11" s="46">
        <f t="shared" si="1"/>
        <v>98.728846367055382</v>
      </c>
      <c r="H11" s="17">
        <f>SUM(H12:H13)</f>
        <v>8898191191</v>
      </c>
      <c r="I11" s="46">
        <f t="shared" si="2"/>
        <v>95.2</v>
      </c>
      <c r="J11" s="46">
        <f t="shared" si="3"/>
        <v>99.104699827569021</v>
      </c>
      <c r="K11" s="85"/>
      <c r="L11" s="166" t="s">
        <v>56</v>
      </c>
      <c r="M11" s="163"/>
      <c r="N11" s="17">
        <f>SUM(N12:N13)</f>
        <v>8930841</v>
      </c>
      <c r="O11" s="46">
        <f t="shared" si="4"/>
        <v>102.01953381577671</v>
      </c>
      <c r="P11" s="17">
        <f>SUM(P12:P13)</f>
        <v>9462617569</v>
      </c>
      <c r="Q11" s="46">
        <f t="shared" si="5"/>
        <v>101.52127562749502</v>
      </c>
      <c r="R11" s="17">
        <f>SUM(R12:R13)</f>
        <v>8978576401</v>
      </c>
      <c r="S11" s="46">
        <f t="shared" si="6"/>
        <v>94.9</v>
      </c>
      <c r="T11" s="46">
        <f t="shared" si="7"/>
        <v>102.08001392781343</v>
      </c>
      <c r="U11" s="85"/>
      <c r="V11" s="166" t="s">
        <v>56</v>
      </c>
      <c r="W11" s="163"/>
      <c r="X11" s="17">
        <f>SUM(X12:X13)</f>
        <v>8754050</v>
      </c>
      <c r="Y11" s="46">
        <f t="shared" si="8"/>
        <v>101.87064340823665</v>
      </c>
      <c r="Z11" s="17">
        <f>SUM(Z12:Z13)</f>
        <v>9320822173</v>
      </c>
      <c r="AA11" s="46">
        <f t="shared" si="9"/>
        <v>100.2945820949906</v>
      </c>
      <c r="AB11" s="17">
        <f>SUM(AB12:AB13)</f>
        <v>8795626152</v>
      </c>
      <c r="AC11" s="46">
        <f t="shared" si="10"/>
        <v>94.4</v>
      </c>
      <c r="AD11" s="46">
        <f t="shared" si="11"/>
        <v>100.76124854546987</v>
      </c>
      <c r="AE11" s="85"/>
      <c r="AF11" s="166" t="s">
        <v>56</v>
      </c>
      <c r="AG11" s="163"/>
      <c r="AH11" s="17">
        <f>SUM(AH12:AH13)</f>
        <v>8593300</v>
      </c>
      <c r="AI11" s="46">
        <f t="shared" si="12"/>
        <v>100.40074775090548</v>
      </c>
      <c r="AJ11" s="17">
        <f>SUM(AJ12:AJ13)</f>
        <v>9293445347</v>
      </c>
      <c r="AK11" s="46">
        <f t="shared" si="13"/>
        <v>101.65233835926968</v>
      </c>
      <c r="AL11" s="17">
        <f>SUM(AL12:AL13)</f>
        <v>8729175431</v>
      </c>
      <c r="AM11" s="46">
        <f t="shared" si="14"/>
        <v>93.9</v>
      </c>
      <c r="AN11" s="46">
        <f t="shared" si="15"/>
        <v>101.89784565465317</v>
      </c>
      <c r="AO11" s="85"/>
      <c r="AP11" s="166" t="s">
        <v>56</v>
      </c>
      <c r="AQ11" s="163"/>
      <c r="AR11" s="73">
        <f>SUM(AR12:AR13)</f>
        <v>8559000</v>
      </c>
      <c r="AS11" s="49">
        <f t="shared" si="16"/>
        <v>100.51319389804235</v>
      </c>
      <c r="AT11" s="73">
        <f>SUM(AT12:AT13)</f>
        <v>9142382258</v>
      </c>
      <c r="AU11" s="49">
        <f t="shared" si="17"/>
        <v>100.02413114198474</v>
      </c>
      <c r="AV11" s="73">
        <f>SUM(AV12:AV13)</f>
        <v>8566594686</v>
      </c>
      <c r="AW11" s="49">
        <f t="shared" si="18"/>
        <v>93.7</v>
      </c>
      <c r="AX11" s="49">
        <f t="shared" si="19"/>
        <v>100.55579918350163</v>
      </c>
      <c r="AY11" s="83"/>
      <c r="AZ11" s="219" t="s">
        <v>56</v>
      </c>
      <c r="BA11" s="205"/>
      <c r="BB11" s="73">
        <f>SUM(BB12:BB13)</f>
        <v>8515300</v>
      </c>
      <c r="BC11" s="49">
        <f t="shared" si="20"/>
        <v>101.82598713318825</v>
      </c>
      <c r="BD11" s="73">
        <f>SUM(BD12:BD13)</f>
        <v>9140176629</v>
      </c>
      <c r="BE11" s="49">
        <f t="shared" si="21"/>
        <v>99.990998982026852</v>
      </c>
      <c r="BF11" s="73">
        <f>SUM(BF12:BF13)</f>
        <v>8519244793</v>
      </c>
      <c r="BG11" s="49">
        <f t="shared" si="22"/>
        <v>93.2</v>
      </c>
      <c r="BH11" s="49">
        <f t="shared" si="23"/>
        <v>101.05455202525233</v>
      </c>
      <c r="BI11" s="83"/>
      <c r="BJ11" s="219" t="s">
        <v>56</v>
      </c>
      <c r="BK11" s="205"/>
      <c r="BL11" s="73">
        <f>SUM(BL12:BL13)</f>
        <v>8362600</v>
      </c>
      <c r="BM11" s="49">
        <f t="shared" si="24"/>
        <v>100.46975431008589</v>
      </c>
      <c r="BN11" s="73">
        <f>SUM(BN12:BN13)</f>
        <v>9140999412</v>
      </c>
      <c r="BO11" s="49">
        <f t="shared" si="25"/>
        <v>99.526877437605947</v>
      </c>
      <c r="BP11" s="73">
        <f>SUM(BP12:BP13)</f>
        <v>8430342446</v>
      </c>
      <c r="BQ11" s="49">
        <f t="shared" si="26"/>
        <v>92.2</v>
      </c>
      <c r="BR11" s="49">
        <f t="shared" si="27"/>
        <v>100.35593384820231</v>
      </c>
      <c r="BS11" s="83"/>
      <c r="BT11" s="219" t="s">
        <v>56</v>
      </c>
      <c r="BU11" s="205"/>
      <c r="BV11" s="73">
        <f>SUM(BV12:BV13)</f>
        <v>8323500</v>
      </c>
      <c r="BW11" s="49">
        <f t="shared" si="28"/>
        <v>104.63764712567354</v>
      </c>
      <c r="BX11" s="73">
        <f>SUM(BX12:BX13)</f>
        <v>9184453132</v>
      </c>
      <c r="BY11" s="49">
        <f t="shared" si="29"/>
        <v>104.27268644932795</v>
      </c>
      <c r="BZ11" s="73">
        <f>SUM(BZ12:BZ13)</f>
        <v>8400442428</v>
      </c>
      <c r="CA11" s="49">
        <f t="shared" si="30"/>
        <v>91.5</v>
      </c>
      <c r="CB11" s="49">
        <f t="shared" si="31"/>
        <v>105.20110263197881</v>
      </c>
      <c r="CC11" s="83"/>
      <c r="CD11" s="219" t="s">
        <v>56</v>
      </c>
      <c r="CE11" s="205"/>
      <c r="CF11" s="73">
        <f>SUM(CF12:CF13)</f>
        <v>7954594</v>
      </c>
      <c r="CG11" s="48">
        <v>98.5</v>
      </c>
      <c r="CH11" s="73">
        <f>SUM(CH12:CH13)</f>
        <v>8808110201</v>
      </c>
      <c r="CI11" s="48">
        <v>98.6</v>
      </c>
      <c r="CJ11" s="73">
        <f>SUM(CJ12:CJ13)</f>
        <v>7985127739</v>
      </c>
      <c r="CK11" s="49">
        <f t="shared" si="32"/>
        <v>90.7</v>
      </c>
      <c r="CL11" s="48">
        <v>100.1</v>
      </c>
    </row>
    <row r="12" spans="1:90" ht="26.25" customHeight="1">
      <c r="A12" s="85"/>
      <c r="B12" s="70"/>
      <c r="C12" s="84" t="s">
        <v>55</v>
      </c>
      <c r="D12" s="72">
        <v>8763713</v>
      </c>
      <c r="E12" s="88">
        <f t="shared" si="0"/>
        <v>99.397606281172642</v>
      </c>
      <c r="F12" s="72">
        <v>8883725120</v>
      </c>
      <c r="G12" s="88">
        <f t="shared" si="1"/>
        <v>98.969699233931991</v>
      </c>
      <c r="H12" s="72">
        <v>8779541035</v>
      </c>
      <c r="I12" s="88">
        <f t="shared" si="2"/>
        <v>98.8</v>
      </c>
      <c r="J12" s="88">
        <f t="shared" si="3"/>
        <v>98.899050529180784</v>
      </c>
      <c r="K12" s="85"/>
      <c r="L12" s="70"/>
      <c r="M12" s="84" t="s">
        <v>55</v>
      </c>
      <c r="N12" s="72">
        <v>8816825</v>
      </c>
      <c r="O12" s="88">
        <f t="shared" si="4"/>
        <v>101.80656253716643</v>
      </c>
      <c r="P12" s="72">
        <v>8976207050</v>
      </c>
      <c r="Q12" s="88">
        <f t="shared" si="5"/>
        <v>101.99074270153395</v>
      </c>
      <c r="R12" s="72">
        <v>8877275351</v>
      </c>
      <c r="S12" s="88">
        <f t="shared" si="6"/>
        <v>98.9</v>
      </c>
      <c r="T12" s="88">
        <f t="shared" si="7"/>
        <v>102.08572504352288</v>
      </c>
      <c r="U12" s="85"/>
      <c r="V12" s="70"/>
      <c r="W12" s="84" t="s">
        <v>55</v>
      </c>
      <c r="X12" s="72">
        <v>8660370</v>
      </c>
      <c r="Y12" s="88">
        <f t="shared" si="8"/>
        <v>101.74689368021355</v>
      </c>
      <c r="Z12" s="72">
        <v>8801001750</v>
      </c>
      <c r="AA12" s="88">
        <f t="shared" si="9"/>
        <v>100.3880606305212</v>
      </c>
      <c r="AB12" s="72">
        <v>8695902730</v>
      </c>
      <c r="AC12" s="88">
        <f t="shared" si="10"/>
        <v>98.8</v>
      </c>
      <c r="AD12" s="88">
        <f t="shared" si="11"/>
        <v>100.68921196850837</v>
      </c>
      <c r="AE12" s="85"/>
      <c r="AF12" s="70"/>
      <c r="AG12" s="84" t="s">
        <v>55</v>
      </c>
      <c r="AH12" s="72">
        <v>8511680</v>
      </c>
      <c r="AI12" s="88">
        <f t="shared" si="12"/>
        <v>100.34991747229427</v>
      </c>
      <c r="AJ12" s="72">
        <v>8766980550</v>
      </c>
      <c r="AK12" s="88">
        <f t="shared" si="13"/>
        <v>101.90314358911954</v>
      </c>
      <c r="AL12" s="72">
        <v>8636379767</v>
      </c>
      <c r="AM12" s="88">
        <f t="shared" si="14"/>
        <v>98.5</v>
      </c>
      <c r="AN12" s="88">
        <f t="shared" si="15"/>
        <v>101.9747933159954</v>
      </c>
      <c r="AO12" s="85"/>
      <c r="AP12" s="70"/>
      <c r="AQ12" s="84" t="s">
        <v>55</v>
      </c>
      <c r="AR12" s="68">
        <v>8482000</v>
      </c>
      <c r="AS12" s="87">
        <f t="shared" si="16"/>
        <v>100.65266405601044</v>
      </c>
      <c r="AT12" s="68">
        <v>8603248380</v>
      </c>
      <c r="AU12" s="87">
        <f t="shared" si="17"/>
        <v>100.71038313446768</v>
      </c>
      <c r="AV12" s="68">
        <v>8469131916</v>
      </c>
      <c r="AW12" s="87">
        <f t="shared" si="18"/>
        <v>98.4</v>
      </c>
      <c r="AX12" s="87">
        <f t="shared" si="19"/>
        <v>100.65143593143426</v>
      </c>
      <c r="AY12" s="83"/>
      <c r="AZ12" s="69"/>
      <c r="BA12" s="82" t="s">
        <v>55</v>
      </c>
      <c r="BB12" s="68">
        <v>8427000</v>
      </c>
      <c r="BC12" s="87">
        <f t="shared" si="20"/>
        <v>101.76307209274242</v>
      </c>
      <c r="BD12" s="68">
        <v>8542563450</v>
      </c>
      <c r="BE12" s="87">
        <f t="shared" si="21"/>
        <v>100.87884303272912</v>
      </c>
      <c r="BF12" s="68">
        <v>8414318025</v>
      </c>
      <c r="BG12" s="87">
        <f t="shared" si="22"/>
        <v>98.5</v>
      </c>
      <c r="BH12" s="87">
        <f t="shared" si="23"/>
        <v>100.99517727630621</v>
      </c>
      <c r="BI12" s="83"/>
      <c r="BJ12" s="69"/>
      <c r="BK12" s="82" t="s">
        <v>55</v>
      </c>
      <c r="BL12" s="68">
        <v>8281000</v>
      </c>
      <c r="BM12" s="87">
        <f t="shared" si="24"/>
        <v>100.63191153238546</v>
      </c>
      <c r="BN12" s="68">
        <v>8468141776</v>
      </c>
      <c r="BO12" s="87">
        <f t="shared" si="25"/>
        <v>100.00891209987539</v>
      </c>
      <c r="BP12" s="68">
        <v>8331405768</v>
      </c>
      <c r="BQ12" s="87">
        <f t="shared" si="26"/>
        <v>98.4</v>
      </c>
      <c r="BR12" s="87">
        <f t="shared" si="27"/>
        <v>100.30903910825242</v>
      </c>
      <c r="BS12" s="83"/>
      <c r="BT12" s="69"/>
      <c r="BU12" s="82" t="s">
        <v>55</v>
      </c>
      <c r="BV12" s="68">
        <v>8229000</v>
      </c>
      <c r="BW12" s="87">
        <f t="shared" si="28"/>
        <v>104.69145980275411</v>
      </c>
      <c r="BX12" s="68">
        <v>8467387154</v>
      </c>
      <c r="BY12" s="87">
        <f t="shared" si="29"/>
        <v>105.33304677055111</v>
      </c>
      <c r="BZ12" s="68">
        <v>8305737790</v>
      </c>
      <c r="CA12" s="87">
        <f t="shared" si="30"/>
        <v>98.1</v>
      </c>
      <c r="CB12" s="87">
        <f t="shared" si="31"/>
        <v>105.22979220130799</v>
      </c>
      <c r="CC12" s="83"/>
      <c r="CD12" s="69"/>
      <c r="CE12" s="82" t="s">
        <v>54</v>
      </c>
      <c r="CF12" s="68">
        <v>7860240</v>
      </c>
      <c r="CG12" s="86">
        <v>98.6</v>
      </c>
      <c r="CH12" s="68">
        <v>8038680560</v>
      </c>
      <c r="CI12" s="86">
        <v>98.6</v>
      </c>
      <c r="CJ12" s="68">
        <v>7892952762</v>
      </c>
      <c r="CK12" s="87">
        <f t="shared" si="32"/>
        <v>98.2</v>
      </c>
      <c r="CL12" s="86">
        <v>100.1</v>
      </c>
    </row>
    <row r="13" spans="1:90" ht="26.25" customHeight="1">
      <c r="A13" s="85"/>
      <c r="B13" s="60"/>
      <c r="C13" s="81" t="s">
        <v>53</v>
      </c>
      <c r="D13" s="62">
        <v>99072</v>
      </c>
      <c r="E13" s="46">
        <f t="shared" si="0"/>
        <v>86.893067639629535</v>
      </c>
      <c r="F13" s="62">
        <v>458608042</v>
      </c>
      <c r="G13" s="46">
        <f t="shared" si="1"/>
        <v>94.284153834263606</v>
      </c>
      <c r="H13" s="62">
        <v>118650156</v>
      </c>
      <c r="I13" s="46">
        <f t="shared" si="2"/>
        <v>25.9</v>
      </c>
      <c r="J13" s="46">
        <f t="shared" si="3"/>
        <v>117.12628447582725</v>
      </c>
      <c r="K13" s="85"/>
      <c r="L13" s="60"/>
      <c r="M13" s="81" t="s">
        <v>53</v>
      </c>
      <c r="N13" s="62">
        <v>114016</v>
      </c>
      <c r="O13" s="46">
        <f t="shared" si="4"/>
        <v>121.70794192997438</v>
      </c>
      <c r="P13" s="62">
        <v>486410519</v>
      </c>
      <c r="Q13" s="46">
        <f t="shared" si="5"/>
        <v>93.572798889434935</v>
      </c>
      <c r="R13" s="62">
        <v>101301050</v>
      </c>
      <c r="S13" s="46">
        <f t="shared" si="6"/>
        <v>20.8</v>
      </c>
      <c r="T13" s="46">
        <f t="shared" si="7"/>
        <v>101.58200347356711</v>
      </c>
      <c r="U13" s="85"/>
      <c r="V13" s="60"/>
      <c r="W13" s="81" t="s">
        <v>53</v>
      </c>
      <c r="X13" s="62">
        <v>93680</v>
      </c>
      <c r="Y13" s="46">
        <f t="shared" si="8"/>
        <v>114.77579024748836</v>
      </c>
      <c r="Z13" s="62">
        <v>519820423</v>
      </c>
      <c r="AA13" s="46">
        <f t="shared" si="9"/>
        <v>98.73792625112597</v>
      </c>
      <c r="AB13" s="62">
        <v>99723422</v>
      </c>
      <c r="AC13" s="46">
        <f t="shared" si="10"/>
        <v>19.2</v>
      </c>
      <c r="AD13" s="46">
        <f t="shared" si="11"/>
        <v>107.46560528948852</v>
      </c>
      <c r="AE13" s="85"/>
      <c r="AF13" s="60"/>
      <c r="AG13" s="81" t="s">
        <v>53</v>
      </c>
      <c r="AH13" s="62">
        <v>81620</v>
      </c>
      <c r="AI13" s="46">
        <f t="shared" si="12"/>
        <v>106</v>
      </c>
      <c r="AJ13" s="62">
        <v>526464797</v>
      </c>
      <c r="AK13" s="46">
        <f t="shared" si="13"/>
        <v>97.650104822386993</v>
      </c>
      <c r="AL13" s="62">
        <v>92795664</v>
      </c>
      <c r="AM13" s="46">
        <f t="shared" si="14"/>
        <v>17.600000000000001</v>
      </c>
      <c r="AN13" s="46">
        <f t="shared" si="15"/>
        <v>95.211396105405171</v>
      </c>
      <c r="AO13" s="85"/>
      <c r="AP13" s="60"/>
      <c r="AQ13" s="81" t="s">
        <v>53</v>
      </c>
      <c r="AR13" s="58">
        <v>77000</v>
      </c>
      <c r="AS13" s="49">
        <f t="shared" si="16"/>
        <v>87.202718006795024</v>
      </c>
      <c r="AT13" s="58">
        <v>539133878</v>
      </c>
      <c r="AU13" s="49">
        <f t="shared" si="17"/>
        <v>90.214522862789821</v>
      </c>
      <c r="AV13" s="58">
        <v>97462770</v>
      </c>
      <c r="AW13" s="49">
        <f t="shared" si="18"/>
        <v>18.100000000000001</v>
      </c>
      <c r="AX13" s="49">
        <f t="shared" si="19"/>
        <v>92.886469161043834</v>
      </c>
      <c r="AY13" s="83"/>
      <c r="AZ13" s="59"/>
      <c r="BA13" s="80" t="s">
        <v>53</v>
      </c>
      <c r="BB13" s="58">
        <v>88300</v>
      </c>
      <c r="BC13" s="49">
        <f t="shared" si="20"/>
        <v>108.21078431372548</v>
      </c>
      <c r="BD13" s="58">
        <v>597613179</v>
      </c>
      <c r="BE13" s="49">
        <f t="shared" si="21"/>
        <v>88.817180191739695</v>
      </c>
      <c r="BF13" s="58">
        <v>104926768</v>
      </c>
      <c r="BG13" s="49">
        <f t="shared" si="22"/>
        <v>17.600000000000001</v>
      </c>
      <c r="BH13" s="49">
        <f t="shared" si="23"/>
        <v>106.05446849549567</v>
      </c>
      <c r="BI13" s="83"/>
      <c r="BJ13" s="59"/>
      <c r="BK13" s="80" t="s">
        <v>53</v>
      </c>
      <c r="BL13" s="58">
        <v>81600</v>
      </c>
      <c r="BM13" s="49">
        <f t="shared" si="24"/>
        <v>86.349206349206355</v>
      </c>
      <c r="BN13" s="58">
        <v>672857636</v>
      </c>
      <c r="BO13" s="49">
        <f t="shared" si="25"/>
        <v>93.834829240775946</v>
      </c>
      <c r="BP13" s="58">
        <v>98936678</v>
      </c>
      <c r="BQ13" s="49">
        <f t="shared" si="26"/>
        <v>14.7</v>
      </c>
      <c r="BR13" s="49">
        <f t="shared" si="27"/>
        <v>104.46867237906554</v>
      </c>
      <c r="BS13" s="83"/>
      <c r="BT13" s="59"/>
      <c r="BU13" s="80" t="s">
        <v>53</v>
      </c>
      <c r="BV13" s="58">
        <v>94500</v>
      </c>
      <c r="BW13" s="49">
        <f t="shared" si="28"/>
        <v>100.15473641816988</v>
      </c>
      <c r="BX13" s="58">
        <v>717065978</v>
      </c>
      <c r="BY13" s="49">
        <f t="shared" si="29"/>
        <v>93.194483262700302</v>
      </c>
      <c r="BZ13" s="58">
        <v>94704638</v>
      </c>
      <c r="CA13" s="49">
        <f t="shared" si="30"/>
        <v>13.2</v>
      </c>
      <c r="CB13" s="49">
        <f t="shared" si="31"/>
        <v>102.74441185919689</v>
      </c>
      <c r="CC13" s="83"/>
      <c r="CD13" s="59"/>
      <c r="CE13" s="80" t="s">
        <v>52</v>
      </c>
      <c r="CF13" s="58">
        <v>94354</v>
      </c>
      <c r="CG13" s="48">
        <v>92.5</v>
      </c>
      <c r="CH13" s="58">
        <v>769429641</v>
      </c>
      <c r="CI13" s="48">
        <v>98.3</v>
      </c>
      <c r="CJ13" s="58">
        <v>92174977</v>
      </c>
      <c r="CK13" s="49">
        <f t="shared" si="32"/>
        <v>12</v>
      </c>
      <c r="CL13" s="48">
        <v>97.6</v>
      </c>
    </row>
    <row r="14" spans="1:90" ht="26.25" customHeight="1">
      <c r="A14" s="85"/>
      <c r="B14" s="166" t="s">
        <v>7</v>
      </c>
      <c r="C14" s="163"/>
      <c r="D14" s="17">
        <f>SUM(D15:D16)</f>
        <v>1935860</v>
      </c>
      <c r="E14" s="46">
        <f t="shared" si="0"/>
        <v>98.183573957966686</v>
      </c>
      <c r="F14" s="17">
        <f>SUM(F15:F16)</f>
        <v>2118597445</v>
      </c>
      <c r="G14" s="46">
        <f t="shared" si="1"/>
        <v>102.68826854768251</v>
      </c>
      <c r="H14" s="17">
        <f>SUM(H15:H16)</f>
        <v>2101013921</v>
      </c>
      <c r="I14" s="46">
        <f t="shared" si="2"/>
        <v>99.2</v>
      </c>
      <c r="J14" s="46">
        <f t="shared" si="3"/>
        <v>102.58552009509462</v>
      </c>
      <c r="K14" s="85"/>
      <c r="L14" s="166" t="s">
        <v>7</v>
      </c>
      <c r="M14" s="163"/>
      <c r="N14" s="17">
        <f>SUM(N15:N16)</f>
        <v>1971674</v>
      </c>
      <c r="O14" s="46">
        <f t="shared" si="4"/>
        <v>98.492594350226042</v>
      </c>
      <c r="P14" s="17">
        <f>SUM(P15:P16)</f>
        <v>2063134840</v>
      </c>
      <c r="Q14" s="46">
        <f t="shared" si="5"/>
        <v>100.9854668082377</v>
      </c>
      <c r="R14" s="17">
        <f>SUM(R15:R16)</f>
        <v>2048060895</v>
      </c>
      <c r="S14" s="46">
        <f t="shared" si="6"/>
        <v>99.3</v>
      </c>
      <c r="T14" s="46">
        <f t="shared" si="7"/>
        <v>101.1328057869726</v>
      </c>
      <c r="U14" s="85"/>
      <c r="V14" s="166" t="s">
        <v>7</v>
      </c>
      <c r="W14" s="163"/>
      <c r="X14" s="17">
        <f>SUM(X15:X16)</f>
        <v>2001850</v>
      </c>
      <c r="Y14" s="46">
        <f t="shared" si="8"/>
        <v>98.957457957230559</v>
      </c>
      <c r="Z14" s="17">
        <f>SUM(Z15:Z16)</f>
        <v>2043001736</v>
      </c>
      <c r="AA14" s="46">
        <f t="shared" si="9"/>
        <v>100.40779981359216</v>
      </c>
      <c r="AB14" s="17">
        <f>SUM(AB15:AB16)</f>
        <v>2025120216</v>
      </c>
      <c r="AC14" s="46">
        <f t="shared" si="10"/>
        <v>99.1</v>
      </c>
      <c r="AD14" s="46">
        <f t="shared" si="11"/>
        <v>100.48008858441793</v>
      </c>
      <c r="AE14" s="85"/>
      <c r="AF14" s="166" t="s">
        <v>7</v>
      </c>
      <c r="AG14" s="163"/>
      <c r="AH14" s="17">
        <f>SUM(AH15:AH16)</f>
        <v>2022940</v>
      </c>
      <c r="AI14" s="46">
        <f t="shared" si="12"/>
        <v>87.573160173160176</v>
      </c>
      <c r="AJ14" s="17">
        <f>SUM(AJ15:AJ16)</f>
        <v>2034704216</v>
      </c>
      <c r="AK14" s="46">
        <f t="shared" si="13"/>
        <v>95.646725698347751</v>
      </c>
      <c r="AL14" s="17">
        <f>SUM(AL15:AL16)</f>
        <v>2015444298</v>
      </c>
      <c r="AM14" s="46">
        <f t="shared" si="14"/>
        <v>99.1</v>
      </c>
      <c r="AN14" s="46">
        <f t="shared" si="15"/>
        <v>95.561951582398024</v>
      </c>
      <c r="AO14" s="85"/>
      <c r="AP14" s="166" t="s">
        <v>7</v>
      </c>
      <c r="AQ14" s="163"/>
      <c r="AR14" s="73">
        <f>SUM(AR15:AR16)</f>
        <v>2310000</v>
      </c>
      <c r="AS14" s="49">
        <f t="shared" si="16"/>
        <v>107.53178704795918</v>
      </c>
      <c r="AT14" s="73">
        <f>SUM(AT15:AT16)</f>
        <v>2127311940</v>
      </c>
      <c r="AU14" s="49">
        <f t="shared" si="17"/>
        <v>91.069125835539765</v>
      </c>
      <c r="AV14" s="73">
        <f>SUM(AV15:AV16)</f>
        <v>2109044724</v>
      </c>
      <c r="AW14" s="49">
        <f t="shared" si="18"/>
        <v>99.1</v>
      </c>
      <c r="AX14" s="49">
        <f t="shared" si="19"/>
        <v>91.002089172943514</v>
      </c>
      <c r="AY14" s="83"/>
      <c r="AZ14" s="219" t="s">
        <v>7</v>
      </c>
      <c r="BA14" s="205"/>
      <c r="BB14" s="73">
        <f>SUM(BB15:BB16)</f>
        <v>2148202</v>
      </c>
      <c r="BC14" s="49">
        <f t="shared" si="20"/>
        <v>109.07900883517823</v>
      </c>
      <c r="BD14" s="73">
        <f>SUM(BD15:BD16)</f>
        <v>2335930998</v>
      </c>
      <c r="BE14" s="49">
        <f t="shared" si="21"/>
        <v>114.80167082746145</v>
      </c>
      <c r="BF14" s="73">
        <f>SUM(BF15:BF16)</f>
        <v>2317578358</v>
      </c>
      <c r="BG14" s="49">
        <f t="shared" si="22"/>
        <v>99.2</v>
      </c>
      <c r="BH14" s="49">
        <f t="shared" si="23"/>
        <v>115.15517413681744</v>
      </c>
      <c r="BI14" s="83"/>
      <c r="BJ14" s="219" t="s">
        <v>7</v>
      </c>
      <c r="BK14" s="205"/>
      <c r="BL14" s="73">
        <f>SUM(BL15:BL16)</f>
        <v>1969400</v>
      </c>
      <c r="BM14" s="49">
        <f t="shared" si="24"/>
        <v>96.12456071846934</v>
      </c>
      <c r="BN14" s="73">
        <f>SUM(BN15:BN16)</f>
        <v>2034753485</v>
      </c>
      <c r="BO14" s="49">
        <f t="shared" si="25"/>
        <v>89.919346980416066</v>
      </c>
      <c r="BP14" s="73">
        <f>SUM(BP15:BP16)</f>
        <v>2012569887</v>
      </c>
      <c r="BQ14" s="49">
        <f t="shared" si="26"/>
        <v>98.9</v>
      </c>
      <c r="BR14" s="49">
        <f t="shared" si="27"/>
        <v>89.960697989582854</v>
      </c>
      <c r="BS14" s="83"/>
      <c r="BT14" s="219" t="s">
        <v>7</v>
      </c>
      <c r="BU14" s="205"/>
      <c r="BV14" s="73">
        <f>SUM(BV15:BV16)</f>
        <v>2048800</v>
      </c>
      <c r="BW14" s="49">
        <f t="shared" si="28"/>
        <v>98.198935283508206</v>
      </c>
      <c r="BX14" s="73">
        <f>SUM(BX15:BX16)</f>
        <v>2262865060</v>
      </c>
      <c r="BY14" s="49">
        <f t="shared" si="29"/>
        <v>97.94229068372907</v>
      </c>
      <c r="BZ14" s="73">
        <f>SUM(BZ15:BZ16)</f>
        <v>2237165709</v>
      </c>
      <c r="CA14" s="49">
        <f t="shared" si="30"/>
        <v>98.9</v>
      </c>
      <c r="CB14" s="49">
        <f t="shared" si="31"/>
        <v>97.993839774176749</v>
      </c>
      <c r="CC14" s="83"/>
      <c r="CD14" s="219" t="s">
        <v>7</v>
      </c>
      <c r="CE14" s="205"/>
      <c r="CF14" s="73">
        <f>SUM(CF15:CF16)</f>
        <v>2086377</v>
      </c>
      <c r="CG14" s="48">
        <v>112.6</v>
      </c>
      <c r="CH14" s="73">
        <f>SUM(CH15:CH16)</f>
        <v>2310406510</v>
      </c>
      <c r="CI14" s="48">
        <v>116.4</v>
      </c>
      <c r="CJ14" s="73">
        <f>SUM(CJ15:CJ16)</f>
        <v>2282965658</v>
      </c>
      <c r="CK14" s="49">
        <f t="shared" si="32"/>
        <v>98.8</v>
      </c>
      <c r="CL14" s="48">
        <v>100.5</v>
      </c>
    </row>
    <row r="15" spans="1:90" ht="26.25" customHeight="1">
      <c r="A15" s="85"/>
      <c r="B15" s="70"/>
      <c r="C15" s="84" t="s">
        <v>55</v>
      </c>
      <c r="D15" s="72">
        <v>1932847</v>
      </c>
      <c r="E15" s="71">
        <f t="shared" si="0"/>
        <v>98.155764657369645</v>
      </c>
      <c r="F15" s="72">
        <v>2101365000</v>
      </c>
      <c r="G15" s="71">
        <f t="shared" si="1"/>
        <v>102.73421593797281</v>
      </c>
      <c r="H15" s="72">
        <v>2097526600</v>
      </c>
      <c r="I15" s="71">
        <f t="shared" si="2"/>
        <v>99.8</v>
      </c>
      <c r="J15" s="71">
        <f t="shared" si="3"/>
        <v>102.64414823711707</v>
      </c>
      <c r="K15" s="85"/>
      <c r="L15" s="70"/>
      <c r="M15" s="84" t="s">
        <v>55</v>
      </c>
      <c r="N15" s="72">
        <v>1969163</v>
      </c>
      <c r="O15" s="71">
        <f t="shared" si="4"/>
        <v>98.49163715663326</v>
      </c>
      <c r="P15" s="72">
        <v>2045438300</v>
      </c>
      <c r="Q15" s="71">
        <f t="shared" si="5"/>
        <v>100.93425850559004</v>
      </c>
      <c r="R15" s="72">
        <v>2043493600</v>
      </c>
      <c r="S15" s="71">
        <f t="shared" si="6"/>
        <v>99.9</v>
      </c>
      <c r="T15" s="71">
        <f t="shared" si="7"/>
        <v>101.06618607117139</v>
      </c>
      <c r="U15" s="85"/>
      <c r="V15" s="70"/>
      <c r="W15" s="84" t="s">
        <v>55</v>
      </c>
      <c r="X15" s="72">
        <v>1999320</v>
      </c>
      <c r="Y15" s="71">
        <f t="shared" si="8"/>
        <v>98.966438966438957</v>
      </c>
      <c r="Z15" s="72">
        <v>2026505500</v>
      </c>
      <c r="AA15" s="71">
        <f t="shared" si="9"/>
        <v>100.44382021135326</v>
      </c>
      <c r="AB15" s="72">
        <v>2021936000</v>
      </c>
      <c r="AC15" s="71">
        <f t="shared" si="10"/>
        <v>99.8</v>
      </c>
      <c r="AD15" s="71">
        <f t="shared" si="11"/>
        <v>100.4482958575623</v>
      </c>
      <c r="AE15" s="85"/>
      <c r="AF15" s="70"/>
      <c r="AG15" s="84" t="s">
        <v>55</v>
      </c>
      <c r="AH15" s="72">
        <v>2020200</v>
      </c>
      <c r="AI15" s="71">
        <f t="shared" si="12"/>
        <v>87.568270481144339</v>
      </c>
      <c r="AJ15" s="72">
        <v>2017551200</v>
      </c>
      <c r="AK15" s="71">
        <f t="shared" si="13"/>
        <v>95.66102103161451</v>
      </c>
      <c r="AL15" s="72">
        <v>2012912198</v>
      </c>
      <c r="AM15" s="71">
        <f t="shared" si="14"/>
        <v>99.8</v>
      </c>
      <c r="AN15" s="71">
        <f t="shared" si="15"/>
        <v>95.566593145578366</v>
      </c>
      <c r="AO15" s="85"/>
      <c r="AP15" s="70"/>
      <c r="AQ15" s="84" t="s">
        <v>55</v>
      </c>
      <c r="AR15" s="68">
        <v>2307000</v>
      </c>
      <c r="AS15" s="67">
        <f t="shared" si="16"/>
        <v>107.5924749627134</v>
      </c>
      <c r="AT15" s="68">
        <v>2109063000</v>
      </c>
      <c r="AU15" s="67">
        <f t="shared" si="17"/>
        <v>91.04802339739112</v>
      </c>
      <c r="AV15" s="68">
        <v>2106292724</v>
      </c>
      <c r="AW15" s="67">
        <f t="shared" si="18"/>
        <v>99.9</v>
      </c>
      <c r="AX15" s="67">
        <f t="shared" si="19"/>
        <v>91.024141770493301</v>
      </c>
      <c r="AY15" s="83"/>
      <c r="AZ15" s="69"/>
      <c r="BA15" s="82" t="s">
        <v>55</v>
      </c>
      <c r="BB15" s="68">
        <v>2144202</v>
      </c>
      <c r="BC15" s="67">
        <f t="shared" si="20"/>
        <v>109.11969465648855</v>
      </c>
      <c r="BD15" s="68">
        <v>2316429200</v>
      </c>
      <c r="BE15" s="67">
        <f t="shared" si="21"/>
        <v>115.06608566741909</v>
      </c>
      <c r="BF15" s="68">
        <v>2313993500</v>
      </c>
      <c r="BG15" s="67">
        <f t="shared" si="22"/>
        <v>99.9</v>
      </c>
      <c r="BH15" s="67">
        <f t="shared" si="23"/>
        <v>115.17883630224127</v>
      </c>
      <c r="BI15" s="83"/>
      <c r="BJ15" s="69"/>
      <c r="BK15" s="82" t="s">
        <v>55</v>
      </c>
      <c r="BL15" s="68">
        <v>1965000</v>
      </c>
      <c r="BM15" s="67">
        <f t="shared" si="24"/>
        <v>96.088019559902207</v>
      </c>
      <c r="BN15" s="68">
        <v>2013129400</v>
      </c>
      <c r="BO15" s="67">
        <f t="shared" si="25"/>
        <v>89.902736225803295</v>
      </c>
      <c r="BP15" s="68">
        <v>2009044000</v>
      </c>
      <c r="BQ15" s="67">
        <f t="shared" si="26"/>
        <v>99.8</v>
      </c>
      <c r="BR15" s="67">
        <f t="shared" si="27"/>
        <v>90.001955898125928</v>
      </c>
      <c r="BS15" s="83"/>
      <c r="BT15" s="69"/>
      <c r="BU15" s="82" t="s">
        <v>55</v>
      </c>
      <c r="BV15" s="68">
        <v>2045000</v>
      </c>
      <c r="BW15" s="67">
        <f t="shared" si="28"/>
        <v>98.160157056251279</v>
      </c>
      <c r="BX15" s="68">
        <v>2239230400</v>
      </c>
      <c r="BY15" s="67">
        <f t="shared" si="29"/>
        <v>97.972926027244796</v>
      </c>
      <c r="BZ15" s="68">
        <v>2232222600</v>
      </c>
      <c r="CA15" s="67">
        <f t="shared" si="30"/>
        <v>99.7</v>
      </c>
      <c r="CB15" s="67">
        <f t="shared" si="31"/>
        <v>97.972307149421837</v>
      </c>
      <c r="CC15" s="83"/>
      <c r="CD15" s="69"/>
      <c r="CE15" s="82" t="s">
        <v>54</v>
      </c>
      <c r="CF15" s="68">
        <v>2083330</v>
      </c>
      <c r="CG15" s="66">
        <v>113.1</v>
      </c>
      <c r="CH15" s="68">
        <v>2285560400</v>
      </c>
      <c r="CI15" s="66">
        <v>117.1</v>
      </c>
      <c r="CJ15" s="68">
        <v>2278422000</v>
      </c>
      <c r="CK15" s="67">
        <f t="shared" si="32"/>
        <v>99.7</v>
      </c>
      <c r="CL15" s="66">
        <v>100</v>
      </c>
    </row>
    <row r="16" spans="1:90" ht="26.25" customHeight="1">
      <c r="A16" s="55"/>
      <c r="B16" s="60"/>
      <c r="C16" s="81" t="s">
        <v>53</v>
      </c>
      <c r="D16" s="62">
        <v>3013</v>
      </c>
      <c r="E16" s="61">
        <f t="shared" si="0"/>
        <v>119.9920350457985</v>
      </c>
      <c r="F16" s="62">
        <v>17232445</v>
      </c>
      <c r="G16" s="61">
        <f t="shared" si="1"/>
        <v>97.377481699812506</v>
      </c>
      <c r="H16" s="62">
        <v>3487321</v>
      </c>
      <c r="I16" s="61">
        <f t="shared" si="2"/>
        <v>20.2</v>
      </c>
      <c r="J16" s="61">
        <f t="shared" si="3"/>
        <v>76.354187763216515</v>
      </c>
      <c r="K16" s="55"/>
      <c r="L16" s="60"/>
      <c r="M16" s="81" t="s">
        <v>53</v>
      </c>
      <c r="N16" s="62">
        <v>2511</v>
      </c>
      <c r="O16" s="61">
        <f t="shared" si="4"/>
        <v>99.249011857707515</v>
      </c>
      <c r="P16" s="62">
        <v>17696540</v>
      </c>
      <c r="Q16" s="61">
        <f t="shared" si="5"/>
        <v>107.27622955927643</v>
      </c>
      <c r="R16" s="62">
        <v>4567295</v>
      </c>
      <c r="S16" s="61">
        <f t="shared" si="6"/>
        <v>25.8</v>
      </c>
      <c r="T16" s="61">
        <f t="shared" si="7"/>
        <v>143.43546417705332</v>
      </c>
      <c r="U16" s="55"/>
      <c r="V16" s="60"/>
      <c r="W16" s="81" t="s">
        <v>53</v>
      </c>
      <c r="X16" s="62">
        <v>2530</v>
      </c>
      <c r="Y16" s="61">
        <f t="shared" si="8"/>
        <v>92.335766423357668</v>
      </c>
      <c r="Z16" s="62">
        <v>16496236</v>
      </c>
      <c r="AA16" s="61">
        <f t="shared" si="9"/>
        <v>96.171052367700241</v>
      </c>
      <c r="AB16" s="62">
        <v>3184216</v>
      </c>
      <c r="AC16" s="61">
        <f t="shared" si="10"/>
        <v>19.3</v>
      </c>
      <c r="AD16" s="61">
        <f t="shared" si="11"/>
        <v>125.75395916433001</v>
      </c>
      <c r="AE16" s="55"/>
      <c r="AF16" s="60"/>
      <c r="AG16" s="81" t="s">
        <v>53</v>
      </c>
      <c r="AH16" s="62">
        <v>2740</v>
      </c>
      <c r="AI16" s="61">
        <f t="shared" si="12"/>
        <v>91.333333333333329</v>
      </c>
      <c r="AJ16" s="62">
        <v>17153016</v>
      </c>
      <c r="AK16" s="61">
        <f t="shared" si="13"/>
        <v>93.994588178820251</v>
      </c>
      <c r="AL16" s="62">
        <v>2532100</v>
      </c>
      <c r="AM16" s="61">
        <f t="shared" si="14"/>
        <v>14.8</v>
      </c>
      <c r="AN16" s="61">
        <f t="shared" si="15"/>
        <v>92.00944767441861</v>
      </c>
      <c r="AO16" s="55"/>
      <c r="AP16" s="60"/>
      <c r="AQ16" s="81" t="s">
        <v>53</v>
      </c>
      <c r="AR16" s="58">
        <v>3000</v>
      </c>
      <c r="AS16" s="57">
        <f t="shared" si="16"/>
        <v>75</v>
      </c>
      <c r="AT16" s="58">
        <v>18248940</v>
      </c>
      <c r="AU16" s="57">
        <f t="shared" si="17"/>
        <v>93.575679534779312</v>
      </c>
      <c r="AV16" s="58">
        <v>2752000</v>
      </c>
      <c r="AW16" s="57">
        <f t="shared" si="18"/>
        <v>15.1</v>
      </c>
      <c r="AX16" s="57">
        <f t="shared" si="19"/>
        <v>76.767336391009067</v>
      </c>
      <c r="AY16" s="75"/>
      <c r="AZ16" s="59"/>
      <c r="BA16" s="80" t="s">
        <v>53</v>
      </c>
      <c r="BB16" s="58">
        <v>4000</v>
      </c>
      <c r="BC16" s="57">
        <f t="shared" si="20"/>
        <v>90.909090909090907</v>
      </c>
      <c r="BD16" s="58">
        <v>19501798</v>
      </c>
      <c r="BE16" s="57">
        <f t="shared" si="21"/>
        <v>90.18554079860489</v>
      </c>
      <c r="BF16" s="58">
        <v>3584858</v>
      </c>
      <c r="BG16" s="57">
        <f t="shared" si="22"/>
        <v>18.399999999999999</v>
      </c>
      <c r="BH16" s="57">
        <f t="shared" si="23"/>
        <v>101.67251531316801</v>
      </c>
      <c r="BI16" s="75"/>
      <c r="BJ16" s="59"/>
      <c r="BK16" s="80" t="s">
        <v>53</v>
      </c>
      <c r="BL16" s="58">
        <v>4400</v>
      </c>
      <c r="BM16" s="57">
        <f t="shared" si="24"/>
        <v>115.78947368421053</v>
      </c>
      <c r="BN16" s="58">
        <v>21624085</v>
      </c>
      <c r="BO16" s="57">
        <f t="shared" si="25"/>
        <v>91.493108003246078</v>
      </c>
      <c r="BP16" s="58">
        <v>3525887</v>
      </c>
      <c r="BQ16" s="57">
        <f t="shared" si="26"/>
        <v>16.3</v>
      </c>
      <c r="BR16" s="57">
        <f t="shared" si="27"/>
        <v>71.329339490591849</v>
      </c>
      <c r="BS16" s="75"/>
      <c r="BT16" s="59"/>
      <c r="BU16" s="80" t="s">
        <v>53</v>
      </c>
      <c r="BV16" s="58">
        <v>3800</v>
      </c>
      <c r="BW16" s="57">
        <f t="shared" si="28"/>
        <v>124.71283229405974</v>
      </c>
      <c r="BX16" s="58">
        <v>23634660</v>
      </c>
      <c r="BY16" s="57">
        <f t="shared" si="29"/>
        <v>95.124186442062765</v>
      </c>
      <c r="BZ16" s="58">
        <v>4943109</v>
      </c>
      <c r="CA16" s="57">
        <f t="shared" si="30"/>
        <v>20.9</v>
      </c>
      <c r="CB16" s="57">
        <f t="shared" si="31"/>
        <v>108.79139671163631</v>
      </c>
      <c r="CC16" s="75"/>
      <c r="CD16" s="59"/>
      <c r="CE16" s="80" t="s">
        <v>52</v>
      </c>
      <c r="CF16" s="58">
        <v>3047</v>
      </c>
      <c r="CG16" s="56">
        <v>28.7</v>
      </c>
      <c r="CH16" s="58">
        <v>24846110</v>
      </c>
      <c r="CI16" s="56">
        <v>74.900000000000006</v>
      </c>
      <c r="CJ16" s="58">
        <v>4543658</v>
      </c>
      <c r="CK16" s="57">
        <f t="shared" si="32"/>
        <v>18.3</v>
      </c>
      <c r="CL16" s="56">
        <v>115.8</v>
      </c>
    </row>
    <row r="17" spans="1:90" ht="26.25" customHeight="1">
      <c r="A17" s="47">
        <v>2</v>
      </c>
      <c r="B17" s="162" t="s">
        <v>4</v>
      </c>
      <c r="C17" s="163"/>
      <c r="D17" s="17">
        <f>SUM(D18:D20)</f>
        <v>13278442</v>
      </c>
      <c r="E17" s="46">
        <f t="shared" si="0"/>
        <v>100.98367203590695</v>
      </c>
      <c r="F17" s="17">
        <f>SUM(F18:F20)</f>
        <v>14175111876</v>
      </c>
      <c r="G17" s="46">
        <f t="shared" si="1"/>
        <v>101.23158486055208</v>
      </c>
      <c r="H17" s="17">
        <f>SUM(H18:H20)</f>
        <v>13495413465</v>
      </c>
      <c r="I17" s="46">
        <f t="shared" si="2"/>
        <v>95.2</v>
      </c>
      <c r="J17" s="46">
        <f t="shared" si="3"/>
        <v>101.6463929361978</v>
      </c>
      <c r="K17" s="47">
        <v>2</v>
      </c>
      <c r="L17" s="162" t="s">
        <v>4</v>
      </c>
      <c r="M17" s="163"/>
      <c r="N17" s="17">
        <f>SUM(N18:N20)</f>
        <v>13149098</v>
      </c>
      <c r="O17" s="46">
        <f t="shared" si="4"/>
        <v>98.54398949471495</v>
      </c>
      <c r="P17" s="17">
        <f>SUM(P18:P20)</f>
        <v>14002657269</v>
      </c>
      <c r="Q17" s="46">
        <f t="shared" si="5"/>
        <v>98.793090460678414</v>
      </c>
      <c r="R17" s="17">
        <f>SUM(R18:R20)</f>
        <v>13276824760</v>
      </c>
      <c r="S17" s="46">
        <f t="shared" si="6"/>
        <v>94.8</v>
      </c>
      <c r="T17" s="46">
        <f t="shared" si="7"/>
        <v>98.919747639406779</v>
      </c>
      <c r="U17" s="47">
        <v>2</v>
      </c>
      <c r="V17" s="162" t="s">
        <v>4</v>
      </c>
      <c r="W17" s="163"/>
      <c r="X17" s="17">
        <f>SUM(X18:X20)</f>
        <v>13343379</v>
      </c>
      <c r="Y17" s="46">
        <f t="shared" si="8"/>
        <v>101.10153827876016</v>
      </c>
      <c r="Z17" s="17">
        <f>SUM(Z18:Z20)</f>
        <v>14173721263</v>
      </c>
      <c r="AA17" s="46">
        <f t="shared" si="9"/>
        <v>100.45583596642645</v>
      </c>
      <c r="AB17" s="17">
        <f>SUM(AB18:AB20)</f>
        <v>13421814225</v>
      </c>
      <c r="AC17" s="46">
        <f t="shared" si="10"/>
        <v>94.7</v>
      </c>
      <c r="AD17" s="46">
        <f t="shared" si="11"/>
        <v>100.61774637642347</v>
      </c>
      <c r="AE17" s="47">
        <v>2</v>
      </c>
      <c r="AF17" s="162" t="s">
        <v>4</v>
      </c>
      <c r="AG17" s="163"/>
      <c r="AH17" s="17">
        <f>SUM(AH18:AH20)</f>
        <v>13197998</v>
      </c>
      <c r="AI17" s="46">
        <f t="shared" si="12"/>
        <v>104.01611990023025</v>
      </c>
      <c r="AJ17" s="17">
        <f>SUM(AJ18:AJ20)</f>
        <v>14109405518</v>
      </c>
      <c r="AK17" s="46">
        <f t="shared" si="13"/>
        <v>103.14355670653174</v>
      </c>
      <c r="AL17" s="17">
        <f>SUM(AL18:AL20)</f>
        <v>13339410500</v>
      </c>
      <c r="AM17" s="46">
        <f t="shared" si="14"/>
        <v>94.5</v>
      </c>
      <c r="AN17" s="46">
        <f t="shared" si="15"/>
        <v>103.78750897230633</v>
      </c>
      <c r="AO17" s="47">
        <v>2</v>
      </c>
      <c r="AP17" s="162" t="s">
        <v>4</v>
      </c>
      <c r="AQ17" s="163"/>
      <c r="AR17" s="73">
        <f>SUM(AR18:AR20)</f>
        <v>12688416</v>
      </c>
      <c r="AS17" s="49">
        <f t="shared" si="16"/>
        <v>97.295976727025561</v>
      </c>
      <c r="AT17" s="73">
        <f>SUM(AT18:AT20)</f>
        <v>13679386254</v>
      </c>
      <c r="AU17" s="49">
        <f t="shared" si="17"/>
        <v>98.036823978744707</v>
      </c>
      <c r="AV17" s="73">
        <f>SUM(AV18:AV20)</f>
        <v>12852616497</v>
      </c>
      <c r="AW17" s="49">
        <f t="shared" si="18"/>
        <v>94</v>
      </c>
      <c r="AX17" s="49">
        <f t="shared" si="19"/>
        <v>98.338844386181179</v>
      </c>
      <c r="AY17" s="51">
        <v>2</v>
      </c>
      <c r="AZ17" s="204" t="s">
        <v>4</v>
      </c>
      <c r="BA17" s="205"/>
      <c r="BB17" s="73">
        <f>SUM(BB18:BB20)</f>
        <v>13041049</v>
      </c>
      <c r="BC17" s="49">
        <f t="shared" si="20"/>
        <v>99.895432296414327</v>
      </c>
      <c r="BD17" s="73">
        <f>SUM(BD18:BD20)</f>
        <v>13953314376</v>
      </c>
      <c r="BE17" s="49">
        <f t="shared" si="21"/>
        <v>99.760643160531473</v>
      </c>
      <c r="BF17" s="73">
        <f>SUM(BF18:BF20)</f>
        <v>13069724967</v>
      </c>
      <c r="BG17" s="49">
        <f t="shared" si="22"/>
        <v>93.7</v>
      </c>
      <c r="BH17" s="49">
        <f t="shared" si="23"/>
        <v>100.04470836435648</v>
      </c>
      <c r="BI17" s="51">
        <v>2</v>
      </c>
      <c r="BJ17" s="204" t="s">
        <v>4</v>
      </c>
      <c r="BK17" s="205"/>
      <c r="BL17" s="73">
        <f>SUM(BL18:BL20)</f>
        <v>13054700</v>
      </c>
      <c r="BM17" s="49">
        <f t="shared" si="24"/>
        <v>100.97236573054509</v>
      </c>
      <c r="BN17" s="73">
        <f>SUM(BN18:BN20)</f>
        <v>13986792721</v>
      </c>
      <c r="BO17" s="49">
        <f t="shared" si="25"/>
        <v>100.10707756846327</v>
      </c>
      <c r="BP17" s="73">
        <f>SUM(BP18:BP20)</f>
        <v>13063884318</v>
      </c>
      <c r="BQ17" s="49">
        <f t="shared" si="26"/>
        <v>93.4</v>
      </c>
      <c r="BR17" s="49">
        <f t="shared" si="27"/>
        <v>101.0588901552165</v>
      </c>
      <c r="BS17" s="51">
        <v>2</v>
      </c>
      <c r="BT17" s="204" t="s">
        <v>4</v>
      </c>
      <c r="BU17" s="205"/>
      <c r="BV17" s="73">
        <f>SUM(BV18:BV20)</f>
        <v>12928983</v>
      </c>
      <c r="BW17" s="49">
        <f t="shared" si="28"/>
        <v>93.969359944913492</v>
      </c>
      <c r="BX17" s="73">
        <f>SUM(BX18:BX20)</f>
        <v>13971832023</v>
      </c>
      <c r="BY17" s="49">
        <f t="shared" si="29"/>
        <v>93.567420242198722</v>
      </c>
      <c r="BZ17" s="73">
        <f>SUM(BZ18:BZ20)</f>
        <v>12927001571</v>
      </c>
      <c r="CA17" s="49">
        <f t="shared" si="30"/>
        <v>92.5</v>
      </c>
      <c r="CB17" s="49">
        <f t="shared" si="31"/>
        <v>94.000597326421342</v>
      </c>
      <c r="CC17" s="51">
        <v>2</v>
      </c>
      <c r="CD17" s="204" t="s">
        <v>4</v>
      </c>
      <c r="CE17" s="205"/>
      <c r="CF17" s="73">
        <f>SUM(CF18:CF20)</f>
        <v>13758722</v>
      </c>
      <c r="CG17" s="48">
        <v>98.9</v>
      </c>
      <c r="CH17" s="73">
        <f>SUM(CH18:CH20)</f>
        <v>14932368539</v>
      </c>
      <c r="CI17" s="48">
        <v>98.2</v>
      </c>
      <c r="CJ17" s="73">
        <f>SUM(CJ18:CJ20)</f>
        <v>13752041943</v>
      </c>
      <c r="CK17" s="49">
        <f t="shared" si="32"/>
        <v>92.1</v>
      </c>
      <c r="CL17" s="48">
        <v>100.7</v>
      </c>
    </row>
    <row r="18" spans="1:90" ht="26.25" customHeight="1">
      <c r="A18" s="70"/>
      <c r="B18" s="167" t="s">
        <v>49</v>
      </c>
      <c r="C18" s="168"/>
      <c r="D18" s="72">
        <v>13148663</v>
      </c>
      <c r="E18" s="71">
        <f t="shared" si="0"/>
        <v>101.2524156739584</v>
      </c>
      <c r="F18" s="72">
        <v>13495973000</v>
      </c>
      <c r="G18" s="71">
        <f t="shared" si="1"/>
        <v>101.45982760906355</v>
      </c>
      <c r="H18" s="72">
        <v>13352902885</v>
      </c>
      <c r="I18" s="71">
        <f t="shared" si="2"/>
        <v>98.9</v>
      </c>
      <c r="J18" s="71">
        <f t="shared" si="3"/>
        <v>101.51578000738162</v>
      </c>
      <c r="K18" s="70"/>
      <c r="L18" s="167" t="s">
        <v>49</v>
      </c>
      <c r="M18" s="168"/>
      <c r="N18" s="72">
        <v>12986024</v>
      </c>
      <c r="O18" s="71">
        <f t="shared" si="4"/>
        <v>98.305984950567009</v>
      </c>
      <c r="P18" s="72">
        <v>13301789800</v>
      </c>
      <c r="Q18" s="71">
        <f t="shared" si="5"/>
        <v>98.805136441895641</v>
      </c>
      <c r="R18" s="72">
        <v>13153524392</v>
      </c>
      <c r="S18" s="71">
        <f t="shared" si="6"/>
        <v>98.9</v>
      </c>
      <c r="T18" s="71">
        <f t="shared" si="7"/>
        <v>98.800719223705343</v>
      </c>
      <c r="U18" s="70"/>
      <c r="V18" s="167" t="s">
        <v>49</v>
      </c>
      <c r="W18" s="168"/>
      <c r="X18" s="72">
        <v>13209800</v>
      </c>
      <c r="Y18" s="71">
        <f t="shared" si="8"/>
        <v>100.988648734603</v>
      </c>
      <c r="Z18" s="72">
        <v>13462650100</v>
      </c>
      <c r="AA18" s="71">
        <f t="shared" si="9"/>
        <v>100.61226580070459</v>
      </c>
      <c r="AB18" s="72">
        <v>13313186883</v>
      </c>
      <c r="AC18" s="71">
        <f t="shared" si="10"/>
        <v>98.9</v>
      </c>
      <c r="AD18" s="71">
        <f t="shared" si="11"/>
        <v>100.70250903341132</v>
      </c>
      <c r="AE18" s="70"/>
      <c r="AF18" s="167" t="s">
        <v>49</v>
      </c>
      <c r="AG18" s="168"/>
      <c r="AH18" s="72">
        <v>13080480</v>
      </c>
      <c r="AI18" s="71">
        <f t="shared" si="12"/>
        <v>104.04454342984411</v>
      </c>
      <c r="AJ18" s="72">
        <v>13380724500</v>
      </c>
      <c r="AK18" s="71">
        <f t="shared" si="13"/>
        <v>103.78065162917842</v>
      </c>
      <c r="AL18" s="72">
        <v>13220312990</v>
      </c>
      <c r="AM18" s="71">
        <f t="shared" si="14"/>
        <v>98.8</v>
      </c>
      <c r="AN18" s="71">
        <f t="shared" si="15"/>
        <v>103.94791884635161</v>
      </c>
      <c r="AO18" s="70"/>
      <c r="AP18" s="167" t="s">
        <v>49</v>
      </c>
      <c r="AQ18" s="168"/>
      <c r="AR18" s="68">
        <v>12572000</v>
      </c>
      <c r="AS18" s="67">
        <f t="shared" si="16"/>
        <v>97.291440953412788</v>
      </c>
      <c r="AT18" s="68">
        <v>12893274700</v>
      </c>
      <c r="AU18" s="67">
        <f t="shared" si="17"/>
        <v>98.132572294015063</v>
      </c>
      <c r="AV18" s="68">
        <v>12718208442</v>
      </c>
      <c r="AW18" s="67">
        <f t="shared" si="18"/>
        <v>98.6</v>
      </c>
      <c r="AX18" s="67">
        <f t="shared" si="19"/>
        <v>98.293164187128141</v>
      </c>
      <c r="AY18" s="69"/>
      <c r="AZ18" s="206" t="s">
        <v>49</v>
      </c>
      <c r="BA18" s="197"/>
      <c r="BB18" s="68">
        <v>12922000</v>
      </c>
      <c r="BC18" s="67">
        <f t="shared" si="20"/>
        <v>99.976789168278529</v>
      </c>
      <c r="BD18" s="68">
        <v>13138629100</v>
      </c>
      <c r="BE18" s="67">
        <f t="shared" si="21"/>
        <v>100.25479431021689</v>
      </c>
      <c r="BF18" s="68">
        <v>12939056899</v>
      </c>
      <c r="BG18" s="67">
        <f t="shared" si="22"/>
        <v>98.5</v>
      </c>
      <c r="BH18" s="67">
        <f t="shared" si="23"/>
        <v>100.41402053643276</v>
      </c>
      <c r="BI18" s="69"/>
      <c r="BJ18" s="206" t="s">
        <v>49</v>
      </c>
      <c r="BK18" s="197"/>
      <c r="BL18" s="68">
        <v>12925000</v>
      </c>
      <c r="BM18" s="67">
        <f t="shared" si="24"/>
        <v>101.06341387129565</v>
      </c>
      <c r="BN18" s="68">
        <v>13105237700</v>
      </c>
      <c r="BO18" s="67">
        <f t="shared" si="25"/>
        <v>100.45764314607639</v>
      </c>
      <c r="BP18" s="68">
        <v>12885707424</v>
      </c>
      <c r="BQ18" s="67">
        <f t="shared" si="26"/>
        <v>98.3</v>
      </c>
      <c r="BR18" s="67">
        <f t="shared" si="27"/>
        <v>100.72156637039041</v>
      </c>
      <c r="BS18" s="69"/>
      <c r="BT18" s="206" t="s">
        <v>49</v>
      </c>
      <c r="BU18" s="197"/>
      <c r="BV18" s="68">
        <v>12789000</v>
      </c>
      <c r="BW18" s="67">
        <f t="shared" si="28"/>
        <v>93.951262149145592</v>
      </c>
      <c r="BX18" s="68">
        <v>13045535700</v>
      </c>
      <c r="BY18" s="67">
        <f t="shared" si="29"/>
        <v>94.072396643415502</v>
      </c>
      <c r="BZ18" s="68">
        <v>12793394591</v>
      </c>
      <c r="CA18" s="67">
        <f t="shared" si="30"/>
        <v>98.1</v>
      </c>
      <c r="CB18" s="67">
        <f t="shared" si="31"/>
        <v>94.101758232442904</v>
      </c>
      <c r="CC18" s="69"/>
      <c r="CD18" s="206" t="s">
        <v>48</v>
      </c>
      <c r="CE18" s="197"/>
      <c r="CF18" s="68">
        <v>13612377</v>
      </c>
      <c r="CG18" s="66">
        <v>98.8</v>
      </c>
      <c r="CH18" s="68">
        <v>13867549000</v>
      </c>
      <c r="CI18" s="66">
        <v>98.6</v>
      </c>
      <c r="CJ18" s="68">
        <v>13595276891</v>
      </c>
      <c r="CK18" s="67">
        <f t="shared" si="32"/>
        <v>98</v>
      </c>
      <c r="CL18" s="66">
        <v>99.9</v>
      </c>
    </row>
    <row r="19" spans="1:90" ht="26.25" customHeight="1">
      <c r="A19" s="65"/>
      <c r="B19" s="169" t="s">
        <v>47</v>
      </c>
      <c r="C19" s="170"/>
      <c r="D19" s="64">
        <v>119598</v>
      </c>
      <c r="E19" s="63">
        <f t="shared" si="0"/>
        <v>78.168627450980381</v>
      </c>
      <c r="F19" s="64">
        <v>668958076</v>
      </c>
      <c r="G19" s="63">
        <f t="shared" si="1"/>
        <v>96.839155292560591</v>
      </c>
      <c r="H19" s="64">
        <v>132329780</v>
      </c>
      <c r="I19" s="63">
        <f t="shared" si="2"/>
        <v>19.8</v>
      </c>
      <c r="J19" s="63">
        <f t="shared" si="3"/>
        <v>116.87239174002183</v>
      </c>
      <c r="K19" s="65"/>
      <c r="L19" s="169" t="s">
        <v>47</v>
      </c>
      <c r="M19" s="170"/>
      <c r="N19" s="64">
        <v>153000</v>
      </c>
      <c r="O19" s="63">
        <f t="shared" si="4"/>
        <v>123.93681652490886</v>
      </c>
      <c r="P19" s="64">
        <v>690792969</v>
      </c>
      <c r="Q19" s="63">
        <f t="shared" si="5"/>
        <v>98.552106168040353</v>
      </c>
      <c r="R19" s="64">
        <v>113225868</v>
      </c>
      <c r="S19" s="63">
        <f t="shared" si="6"/>
        <v>16.399999999999999</v>
      </c>
      <c r="T19" s="63">
        <f t="shared" si="7"/>
        <v>114.95240484069724</v>
      </c>
      <c r="U19" s="65"/>
      <c r="V19" s="169" t="s">
        <v>47</v>
      </c>
      <c r="W19" s="170"/>
      <c r="X19" s="64">
        <v>123450</v>
      </c>
      <c r="Y19" s="63">
        <f t="shared" si="8"/>
        <v>115.91549295774648</v>
      </c>
      <c r="Z19" s="64">
        <v>700941863</v>
      </c>
      <c r="AA19" s="63">
        <f t="shared" si="9"/>
        <v>97.670095633977184</v>
      </c>
      <c r="AB19" s="64">
        <v>98498042</v>
      </c>
      <c r="AC19" s="63">
        <f t="shared" si="10"/>
        <v>14.1</v>
      </c>
      <c r="AD19" s="63">
        <f t="shared" si="11"/>
        <v>91.135049932359792</v>
      </c>
      <c r="AE19" s="65"/>
      <c r="AF19" s="169" t="s">
        <v>47</v>
      </c>
      <c r="AG19" s="170"/>
      <c r="AH19" s="64">
        <v>106500</v>
      </c>
      <c r="AI19" s="63">
        <f t="shared" si="12"/>
        <v>101.23574144486692</v>
      </c>
      <c r="AJ19" s="64">
        <v>717662718</v>
      </c>
      <c r="AK19" s="63">
        <f t="shared" si="13"/>
        <v>92.614158403401447</v>
      </c>
      <c r="AL19" s="64">
        <v>108079210</v>
      </c>
      <c r="AM19" s="63">
        <f t="shared" si="14"/>
        <v>15.1</v>
      </c>
      <c r="AN19" s="63">
        <f t="shared" si="15"/>
        <v>87.732502877323242</v>
      </c>
      <c r="AO19" s="65"/>
      <c r="AP19" s="169" t="s">
        <v>47</v>
      </c>
      <c r="AQ19" s="170"/>
      <c r="AR19" s="78">
        <v>105200</v>
      </c>
      <c r="AS19" s="77">
        <f t="shared" si="16"/>
        <v>97.860465116279073</v>
      </c>
      <c r="AT19" s="78">
        <v>774895254</v>
      </c>
      <c r="AU19" s="77">
        <f t="shared" si="17"/>
        <v>96.483573432186247</v>
      </c>
      <c r="AV19" s="78">
        <v>123191755</v>
      </c>
      <c r="AW19" s="77">
        <f t="shared" si="18"/>
        <v>15.9</v>
      </c>
      <c r="AX19" s="77">
        <f t="shared" si="19"/>
        <v>103.41839735618021</v>
      </c>
      <c r="AY19" s="79"/>
      <c r="AZ19" s="207" t="s">
        <v>47</v>
      </c>
      <c r="BA19" s="208"/>
      <c r="BB19" s="78">
        <v>107500</v>
      </c>
      <c r="BC19" s="77">
        <f t="shared" si="20"/>
        <v>91.024555461473327</v>
      </c>
      <c r="BD19" s="78">
        <v>803136976</v>
      </c>
      <c r="BE19" s="77">
        <f t="shared" si="21"/>
        <v>92.326064492786571</v>
      </c>
      <c r="BF19" s="78">
        <v>119119768</v>
      </c>
      <c r="BG19" s="77">
        <f t="shared" si="22"/>
        <v>14.8</v>
      </c>
      <c r="BH19" s="77">
        <f t="shared" si="23"/>
        <v>71.537477549757838</v>
      </c>
      <c r="BI19" s="79"/>
      <c r="BJ19" s="207" t="s">
        <v>47</v>
      </c>
      <c r="BK19" s="208"/>
      <c r="BL19" s="78">
        <v>118100</v>
      </c>
      <c r="BM19" s="77">
        <f t="shared" si="24"/>
        <v>93.507521773555027</v>
      </c>
      <c r="BN19" s="78">
        <v>869891921</v>
      </c>
      <c r="BO19" s="77">
        <f t="shared" si="25"/>
        <v>95.146217890736679</v>
      </c>
      <c r="BP19" s="78">
        <v>166513794</v>
      </c>
      <c r="BQ19" s="77">
        <f t="shared" si="26"/>
        <v>19.100000000000001</v>
      </c>
      <c r="BR19" s="77">
        <f t="shared" si="27"/>
        <v>136.95913560200029</v>
      </c>
      <c r="BS19" s="79"/>
      <c r="BT19" s="207" t="s">
        <v>47</v>
      </c>
      <c r="BU19" s="208"/>
      <c r="BV19" s="78">
        <v>126300</v>
      </c>
      <c r="BW19" s="77">
        <f t="shared" si="28"/>
        <v>95.432392610223289</v>
      </c>
      <c r="BX19" s="78">
        <v>914268523</v>
      </c>
      <c r="BY19" s="77">
        <f t="shared" si="29"/>
        <v>87.023726805635278</v>
      </c>
      <c r="BZ19" s="78">
        <v>121579180</v>
      </c>
      <c r="CA19" s="77">
        <f t="shared" si="30"/>
        <v>13.3</v>
      </c>
      <c r="CB19" s="77">
        <f t="shared" si="31"/>
        <v>85.293373018006605</v>
      </c>
      <c r="CC19" s="79"/>
      <c r="CD19" s="207" t="s">
        <v>46</v>
      </c>
      <c r="CE19" s="208"/>
      <c r="CF19" s="78">
        <v>132345</v>
      </c>
      <c r="CG19" s="76">
        <v>103.7</v>
      </c>
      <c r="CH19" s="78">
        <v>1050596839</v>
      </c>
      <c r="CI19" s="76">
        <v>92.5</v>
      </c>
      <c r="CJ19" s="78">
        <v>142542352</v>
      </c>
      <c r="CK19" s="77">
        <f t="shared" si="32"/>
        <v>13.6</v>
      </c>
      <c r="CL19" s="76">
        <v>133.30000000000001</v>
      </c>
    </row>
    <row r="20" spans="1:90" ht="26.25" customHeight="1">
      <c r="A20" s="55"/>
      <c r="B20" s="171" t="s">
        <v>51</v>
      </c>
      <c r="C20" s="172"/>
      <c r="D20" s="34">
        <v>10181</v>
      </c>
      <c r="E20" s="46">
        <f t="shared" si="0"/>
        <v>101.06214016279532</v>
      </c>
      <c r="F20" s="34">
        <v>10180800</v>
      </c>
      <c r="G20" s="46">
        <f t="shared" si="1"/>
        <v>101.05513921286415</v>
      </c>
      <c r="H20" s="34">
        <v>10180800</v>
      </c>
      <c r="I20" s="46">
        <f t="shared" si="2"/>
        <v>100</v>
      </c>
      <c r="J20" s="46">
        <f t="shared" si="3"/>
        <v>101.05513921286415</v>
      </c>
      <c r="K20" s="55"/>
      <c r="L20" s="171" t="s">
        <v>51</v>
      </c>
      <c r="M20" s="172"/>
      <c r="N20" s="34">
        <v>10074</v>
      </c>
      <c r="O20" s="46">
        <f t="shared" si="4"/>
        <v>99.457004640142159</v>
      </c>
      <c r="P20" s="34">
        <v>10074500</v>
      </c>
      <c r="Q20" s="46">
        <f t="shared" si="5"/>
        <v>99.458995192165304</v>
      </c>
      <c r="R20" s="34">
        <v>10074500</v>
      </c>
      <c r="S20" s="46">
        <f t="shared" si="6"/>
        <v>100</v>
      </c>
      <c r="T20" s="46">
        <f t="shared" si="7"/>
        <v>99.458995192165304</v>
      </c>
      <c r="U20" s="55"/>
      <c r="V20" s="171" t="s">
        <v>51</v>
      </c>
      <c r="W20" s="172"/>
      <c r="X20" s="34">
        <v>10129</v>
      </c>
      <c r="Y20" s="46">
        <f t="shared" si="8"/>
        <v>91.931385006353239</v>
      </c>
      <c r="Z20" s="34">
        <v>10129300</v>
      </c>
      <c r="AA20" s="46">
        <f t="shared" si="9"/>
        <v>91.931604694009067</v>
      </c>
      <c r="AB20" s="34">
        <v>10129300</v>
      </c>
      <c r="AC20" s="46">
        <f t="shared" si="10"/>
        <v>100</v>
      </c>
      <c r="AD20" s="46">
        <f t="shared" si="11"/>
        <v>91.931604694009067</v>
      </c>
      <c r="AE20" s="55"/>
      <c r="AF20" s="171" t="s">
        <v>51</v>
      </c>
      <c r="AG20" s="172"/>
      <c r="AH20" s="34">
        <v>11018</v>
      </c>
      <c r="AI20" s="46">
        <f t="shared" si="12"/>
        <v>98.234664764621968</v>
      </c>
      <c r="AJ20" s="34">
        <v>11018300</v>
      </c>
      <c r="AK20" s="46">
        <f t="shared" si="13"/>
        <v>98.234711981669534</v>
      </c>
      <c r="AL20" s="34">
        <v>11018300</v>
      </c>
      <c r="AM20" s="46">
        <f t="shared" si="14"/>
        <v>100</v>
      </c>
      <c r="AN20" s="46">
        <f t="shared" si="15"/>
        <v>98.234711981669534</v>
      </c>
      <c r="AO20" s="55"/>
      <c r="AP20" s="171" t="s">
        <v>51</v>
      </c>
      <c r="AQ20" s="172"/>
      <c r="AR20" s="74">
        <v>11216</v>
      </c>
      <c r="AS20" s="49">
        <f t="shared" si="16"/>
        <v>97.116633474759723</v>
      </c>
      <c r="AT20" s="74">
        <v>11216300</v>
      </c>
      <c r="AU20" s="49">
        <f t="shared" si="17"/>
        <v>97.125117982733386</v>
      </c>
      <c r="AV20" s="74">
        <v>11216300</v>
      </c>
      <c r="AW20" s="49">
        <f t="shared" si="18"/>
        <v>100</v>
      </c>
      <c r="AX20" s="49">
        <f t="shared" si="19"/>
        <v>97.125117982733386</v>
      </c>
      <c r="AY20" s="75"/>
      <c r="AZ20" s="209" t="s">
        <v>51</v>
      </c>
      <c r="BA20" s="198"/>
      <c r="BB20" s="74">
        <v>11549</v>
      </c>
      <c r="BC20" s="49">
        <f t="shared" si="20"/>
        <v>99.560344827586206</v>
      </c>
      <c r="BD20" s="74">
        <v>11548300</v>
      </c>
      <c r="BE20" s="49">
        <f t="shared" si="21"/>
        <v>99.015699085148896</v>
      </c>
      <c r="BF20" s="74">
        <v>11548300</v>
      </c>
      <c r="BG20" s="49">
        <f t="shared" si="22"/>
        <v>100</v>
      </c>
      <c r="BH20" s="49">
        <f t="shared" si="23"/>
        <v>99.015699085148896</v>
      </c>
      <c r="BI20" s="75"/>
      <c r="BJ20" s="209" t="s">
        <v>51</v>
      </c>
      <c r="BK20" s="198"/>
      <c r="BL20" s="74">
        <v>11600</v>
      </c>
      <c r="BM20" s="49">
        <f t="shared" si="24"/>
        <v>84.776730249214353</v>
      </c>
      <c r="BN20" s="74">
        <v>11663100</v>
      </c>
      <c r="BO20" s="49">
        <f t="shared" si="25"/>
        <v>96.967857796105676</v>
      </c>
      <c r="BP20" s="74">
        <v>11663100</v>
      </c>
      <c r="BQ20" s="49">
        <f t="shared" si="26"/>
        <v>100</v>
      </c>
      <c r="BR20" s="49">
        <f t="shared" si="27"/>
        <v>96.967857796105676</v>
      </c>
      <c r="BS20" s="75"/>
      <c r="BT20" s="209" t="s">
        <v>51</v>
      </c>
      <c r="BU20" s="198"/>
      <c r="BV20" s="74">
        <v>13683</v>
      </c>
      <c r="BW20" s="49">
        <f t="shared" si="28"/>
        <v>97.73571428571428</v>
      </c>
      <c r="BX20" s="74">
        <v>12027800</v>
      </c>
      <c r="BY20" s="49">
        <f t="shared" si="29"/>
        <v>84.567627806253384</v>
      </c>
      <c r="BZ20" s="74">
        <v>12027800</v>
      </c>
      <c r="CA20" s="49">
        <f t="shared" si="30"/>
        <v>100</v>
      </c>
      <c r="CB20" s="49">
        <f t="shared" si="31"/>
        <v>84.567627806253384</v>
      </c>
      <c r="CC20" s="75"/>
      <c r="CD20" s="209" t="s">
        <v>50</v>
      </c>
      <c r="CE20" s="198"/>
      <c r="CF20" s="74">
        <v>14000</v>
      </c>
      <c r="CG20" s="48">
        <v>96.8</v>
      </c>
      <c r="CH20" s="74">
        <v>14222700</v>
      </c>
      <c r="CI20" s="48">
        <v>98.3</v>
      </c>
      <c r="CJ20" s="74">
        <v>14222700</v>
      </c>
      <c r="CK20" s="49">
        <f t="shared" si="32"/>
        <v>100</v>
      </c>
      <c r="CL20" s="48">
        <v>100</v>
      </c>
    </row>
    <row r="21" spans="1:90" ht="26.25" customHeight="1">
      <c r="A21" s="47">
        <v>3</v>
      </c>
      <c r="B21" s="162" t="s">
        <v>5</v>
      </c>
      <c r="C21" s="163"/>
      <c r="D21" s="17">
        <f>SUM(D22:D24)</f>
        <v>495327</v>
      </c>
      <c r="E21" s="46">
        <f t="shared" si="0"/>
        <v>110.77572325693737</v>
      </c>
      <c r="F21" s="17">
        <f>SUM(F22:F24)</f>
        <v>519009329</v>
      </c>
      <c r="G21" s="46">
        <f t="shared" si="1"/>
        <v>104.00529787452601</v>
      </c>
      <c r="H21" s="17">
        <f>SUM(H22:H24)</f>
        <v>489706676</v>
      </c>
      <c r="I21" s="46">
        <f t="shared" si="2"/>
        <v>94.4</v>
      </c>
      <c r="J21" s="46">
        <f t="shared" si="3"/>
        <v>104.28539495692586</v>
      </c>
      <c r="K21" s="47">
        <v>3</v>
      </c>
      <c r="L21" s="162" t="s">
        <v>5</v>
      </c>
      <c r="M21" s="163"/>
      <c r="N21" s="17">
        <f>SUM(N22:N23)</f>
        <v>447144</v>
      </c>
      <c r="O21" s="46">
        <f t="shared" si="4"/>
        <v>101.1226197476141</v>
      </c>
      <c r="P21" s="17">
        <f>SUM(P22:P23)</f>
        <v>499022011</v>
      </c>
      <c r="Q21" s="46">
        <f t="shared" si="5"/>
        <v>104.43535600675867</v>
      </c>
      <c r="R21" s="17">
        <f>SUM(R22:R23)</f>
        <v>469583182</v>
      </c>
      <c r="S21" s="46">
        <f t="shared" si="6"/>
        <v>94.1</v>
      </c>
      <c r="T21" s="46">
        <f t="shared" si="7"/>
        <v>104.45060528357486</v>
      </c>
      <c r="U21" s="47">
        <v>3</v>
      </c>
      <c r="V21" s="162" t="s">
        <v>5</v>
      </c>
      <c r="W21" s="163"/>
      <c r="X21" s="17">
        <f>SUM(X22:X23)</f>
        <v>442180</v>
      </c>
      <c r="Y21" s="46">
        <f t="shared" si="8"/>
        <v>106.56737280987154</v>
      </c>
      <c r="Z21" s="17">
        <f>SUM(Z22:Z23)</f>
        <v>477828611</v>
      </c>
      <c r="AA21" s="46">
        <f t="shared" si="9"/>
        <v>104.72884446808737</v>
      </c>
      <c r="AB21" s="17">
        <f>SUM(AB22:AB23)</f>
        <v>449574400</v>
      </c>
      <c r="AC21" s="46">
        <f t="shared" si="10"/>
        <v>94.1</v>
      </c>
      <c r="AD21" s="46">
        <f t="shared" si="11"/>
        <v>104.88285020836355</v>
      </c>
      <c r="AE21" s="47">
        <v>3</v>
      </c>
      <c r="AF21" s="162" t="s">
        <v>5</v>
      </c>
      <c r="AG21" s="163"/>
      <c r="AH21" s="17">
        <f>SUM(AH22:AH23)</f>
        <v>414930</v>
      </c>
      <c r="AI21" s="46">
        <f t="shared" si="12"/>
        <v>112.14324324324325</v>
      </c>
      <c r="AJ21" s="17">
        <f>SUM(AJ22:AJ23)</f>
        <v>456253111</v>
      </c>
      <c r="AK21" s="46">
        <f t="shared" si="13"/>
        <v>114.12440249466513</v>
      </c>
      <c r="AL21" s="17">
        <f>SUM(AL22:AL23)</f>
        <v>428644339</v>
      </c>
      <c r="AM21" s="46">
        <f t="shared" si="14"/>
        <v>93.9</v>
      </c>
      <c r="AN21" s="46">
        <f t="shared" si="15"/>
        <v>113.94849826709068</v>
      </c>
      <c r="AO21" s="47">
        <v>3</v>
      </c>
      <c r="AP21" s="162" t="s">
        <v>5</v>
      </c>
      <c r="AQ21" s="163"/>
      <c r="AR21" s="73">
        <f>SUM(AR22:AR23)</f>
        <v>370000</v>
      </c>
      <c r="AS21" s="49">
        <f t="shared" si="16"/>
        <v>103.63565066382836</v>
      </c>
      <c r="AT21" s="73">
        <f>SUM(AT22:AT23)</f>
        <v>399785761</v>
      </c>
      <c r="AU21" s="49">
        <f t="shared" si="17"/>
        <v>101.47833692860686</v>
      </c>
      <c r="AV21" s="73">
        <f>SUM(AV22:AV23)</f>
        <v>376173750</v>
      </c>
      <c r="AW21" s="49">
        <f t="shared" si="18"/>
        <v>94.1</v>
      </c>
      <c r="AX21" s="49">
        <f t="shared" si="19"/>
        <v>101.6841032968603</v>
      </c>
      <c r="AY21" s="51">
        <v>3</v>
      </c>
      <c r="AZ21" s="204" t="s">
        <v>5</v>
      </c>
      <c r="BA21" s="205"/>
      <c r="BB21" s="73">
        <f>SUM(BB22:BB23)</f>
        <v>357020</v>
      </c>
      <c r="BC21" s="49">
        <f t="shared" si="20"/>
        <v>100.73927765237021</v>
      </c>
      <c r="BD21" s="73">
        <f>SUM(BD22:BD23)</f>
        <v>393961680</v>
      </c>
      <c r="BE21" s="49">
        <f t="shared" si="21"/>
        <v>102.92259877116072</v>
      </c>
      <c r="BF21" s="73">
        <f>SUM(BF22:BF23)</f>
        <v>369943519</v>
      </c>
      <c r="BG21" s="49">
        <f t="shared" si="22"/>
        <v>93.9</v>
      </c>
      <c r="BH21" s="49">
        <f t="shared" si="23"/>
        <v>103.64612353863305</v>
      </c>
      <c r="BI21" s="51">
        <v>3</v>
      </c>
      <c r="BJ21" s="204" t="s">
        <v>5</v>
      </c>
      <c r="BK21" s="205"/>
      <c r="BL21" s="73">
        <f>SUM(BL22:BL23)</f>
        <v>354400</v>
      </c>
      <c r="BM21" s="49">
        <f t="shared" si="24"/>
        <v>102.8438769587928</v>
      </c>
      <c r="BN21" s="73">
        <f>SUM(BN22:BN23)</f>
        <v>382774711</v>
      </c>
      <c r="BO21" s="49">
        <f t="shared" si="25"/>
        <v>101.76589314665938</v>
      </c>
      <c r="BP21" s="73">
        <f>SUM(BP22:BP23)</f>
        <v>356929431</v>
      </c>
      <c r="BQ21" s="49">
        <f t="shared" si="26"/>
        <v>93.2</v>
      </c>
      <c r="BR21" s="49">
        <f t="shared" si="27"/>
        <v>102.29813075540754</v>
      </c>
      <c r="BS21" s="51">
        <v>3</v>
      </c>
      <c r="BT21" s="204" t="s">
        <v>5</v>
      </c>
      <c r="BU21" s="205"/>
      <c r="BV21" s="73">
        <f>SUM(BV22:BV23)</f>
        <v>344600</v>
      </c>
      <c r="BW21" s="49">
        <f t="shared" si="28"/>
        <v>101.42453496585826</v>
      </c>
      <c r="BX21" s="73">
        <f>SUM(BX22:BX23)</f>
        <v>376132611</v>
      </c>
      <c r="BY21" s="49">
        <f t="shared" si="29"/>
        <v>101.87271176310158</v>
      </c>
      <c r="BZ21" s="73">
        <f>SUM(BZ22:BZ23)</f>
        <v>348911000</v>
      </c>
      <c r="CA21" s="49">
        <f t="shared" si="30"/>
        <v>92.8</v>
      </c>
      <c r="CB21" s="49">
        <f t="shared" si="31"/>
        <v>102.55200993118918</v>
      </c>
      <c r="CC21" s="51">
        <v>3</v>
      </c>
      <c r="CD21" s="204" t="s">
        <v>5</v>
      </c>
      <c r="CE21" s="205"/>
      <c r="CF21" s="73">
        <f>SUM(CF22:CF23)</f>
        <v>339760</v>
      </c>
      <c r="CG21" s="48">
        <v>102</v>
      </c>
      <c r="CH21" s="73">
        <f>SUM(CH22:CH23)</f>
        <v>369218218</v>
      </c>
      <c r="CI21" s="48">
        <v>101.5</v>
      </c>
      <c r="CJ21" s="73">
        <f>SUM(CJ22:CJ23)</f>
        <v>340228339</v>
      </c>
      <c r="CK21" s="49">
        <f t="shared" si="32"/>
        <v>92.1</v>
      </c>
      <c r="CL21" s="48">
        <v>100.2</v>
      </c>
    </row>
    <row r="22" spans="1:90" ht="26.25" customHeight="1">
      <c r="A22" s="70"/>
      <c r="B22" s="167" t="s">
        <v>49</v>
      </c>
      <c r="C22" s="168"/>
      <c r="D22" s="72">
        <v>469608</v>
      </c>
      <c r="E22" s="71">
        <f t="shared" si="0"/>
        <v>106.10811726825962</v>
      </c>
      <c r="F22" s="72">
        <v>487106500</v>
      </c>
      <c r="G22" s="71">
        <f t="shared" si="1"/>
        <v>102.93960393612463</v>
      </c>
      <c r="H22" s="72">
        <v>479077540</v>
      </c>
      <c r="I22" s="71">
        <f t="shared" si="2"/>
        <v>98.4</v>
      </c>
      <c r="J22" s="71">
        <f t="shared" si="3"/>
        <v>103.28405796687767</v>
      </c>
      <c r="K22" s="70"/>
      <c r="L22" s="167" t="s">
        <v>49</v>
      </c>
      <c r="M22" s="168"/>
      <c r="N22" s="72">
        <v>442575</v>
      </c>
      <c r="O22" s="71">
        <f t="shared" si="4"/>
        <v>101.04452054794521</v>
      </c>
      <c r="P22" s="72">
        <v>473196400</v>
      </c>
      <c r="Q22" s="71">
        <f t="shared" si="5"/>
        <v>104.38522765726619</v>
      </c>
      <c r="R22" s="72">
        <v>463844614</v>
      </c>
      <c r="S22" s="71">
        <f t="shared" si="6"/>
        <v>98</v>
      </c>
      <c r="T22" s="71">
        <f t="shared" si="7"/>
        <v>104.45988511418656</v>
      </c>
      <c r="U22" s="70"/>
      <c r="V22" s="167" t="s">
        <v>49</v>
      </c>
      <c r="W22" s="168"/>
      <c r="X22" s="72">
        <v>438000</v>
      </c>
      <c r="Y22" s="71">
        <f t="shared" si="8"/>
        <v>106.58230928336781</v>
      </c>
      <c r="Z22" s="72">
        <v>453317400</v>
      </c>
      <c r="AA22" s="71">
        <f t="shared" si="9"/>
        <v>104.20023698725073</v>
      </c>
      <c r="AB22" s="72">
        <v>444040900</v>
      </c>
      <c r="AC22" s="71">
        <f t="shared" si="10"/>
        <v>98</v>
      </c>
      <c r="AD22" s="71">
        <f t="shared" si="11"/>
        <v>104.48686475069886</v>
      </c>
      <c r="AE22" s="70"/>
      <c r="AF22" s="167" t="s">
        <v>49</v>
      </c>
      <c r="AG22" s="168"/>
      <c r="AH22" s="72">
        <v>410950</v>
      </c>
      <c r="AI22" s="71">
        <f t="shared" si="12"/>
        <v>112.18946218946219</v>
      </c>
      <c r="AJ22" s="72">
        <v>435044500</v>
      </c>
      <c r="AK22" s="71">
        <f t="shared" si="13"/>
        <v>114.85801832893661</v>
      </c>
      <c r="AL22" s="72">
        <v>424972939</v>
      </c>
      <c r="AM22" s="71">
        <f t="shared" si="14"/>
        <v>97.7</v>
      </c>
      <c r="AN22" s="71">
        <f t="shared" si="15"/>
        <v>114.16957141506209</v>
      </c>
      <c r="AO22" s="70"/>
      <c r="AP22" s="167" t="s">
        <v>49</v>
      </c>
      <c r="AQ22" s="197"/>
      <c r="AR22" s="68">
        <v>366300</v>
      </c>
      <c r="AS22" s="67">
        <f t="shared" si="16"/>
        <v>103.65025466893039</v>
      </c>
      <c r="AT22" s="68">
        <v>378767200</v>
      </c>
      <c r="AU22" s="67">
        <f t="shared" si="17"/>
        <v>101.84435447593343</v>
      </c>
      <c r="AV22" s="68">
        <v>372229600</v>
      </c>
      <c r="AW22" s="67">
        <f t="shared" si="18"/>
        <v>98.3</v>
      </c>
      <c r="AX22" s="67">
        <f t="shared" si="19"/>
        <v>101.86929801707282</v>
      </c>
      <c r="AY22" s="69"/>
      <c r="AZ22" s="206" t="s">
        <v>49</v>
      </c>
      <c r="BA22" s="197"/>
      <c r="BB22" s="68">
        <v>353400</v>
      </c>
      <c r="BC22" s="67">
        <f t="shared" si="20"/>
        <v>100.68376068376068</v>
      </c>
      <c r="BD22" s="68">
        <v>371907900</v>
      </c>
      <c r="BE22" s="67">
        <f t="shared" si="21"/>
        <v>103.28562966098093</v>
      </c>
      <c r="BF22" s="68">
        <v>365399200</v>
      </c>
      <c r="BG22" s="67">
        <f t="shared" si="22"/>
        <v>98.2</v>
      </c>
      <c r="BH22" s="67">
        <f t="shared" si="23"/>
        <v>103.49988429174795</v>
      </c>
      <c r="BI22" s="69"/>
      <c r="BJ22" s="206" t="s">
        <v>49</v>
      </c>
      <c r="BK22" s="197"/>
      <c r="BL22" s="68">
        <v>351000</v>
      </c>
      <c r="BM22" s="67">
        <f t="shared" si="24"/>
        <v>102.9325513196481</v>
      </c>
      <c r="BN22" s="68">
        <v>360077100</v>
      </c>
      <c r="BO22" s="67">
        <f t="shared" si="25"/>
        <v>102.29062042454018</v>
      </c>
      <c r="BP22" s="68">
        <v>353043100</v>
      </c>
      <c r="BQ22" s="67">
        <f t="shared" si="26"/>
        <v>98</v>
      </c>
      <c r="BR22" s="67">
        <f t="shared" si="27"/>
        <v>102.35055743803474</v>
      </c>
      <c r="BS22" s="69"/>
      <c r="BT22" s="206" t="s">
        <v>49</v>
      </c>
      <c r="BU22" s="197"/>
      <c r="BV22" s="68">
        <v>341000</v>
      </c>
      <c r="BW22" s="67">
        <f t="shared" si="28"/>
        <v>101.46152198233796</v>
      </c>
      <c r="BX22" s="68">
        <v>352013800</v>
      </c>
      <c r="BY22" s="67">
        <f t="shared" si="29"/>
        <v>102.26855890946479</v>
      </c>
      <c r="BZ22" s="68">
        <v>344935200</v>
      </c>
      <c r="CA22" s="67">
        <f t="shared" si="30"/>
        <v>98</v>
      </c>
      <c r="CB22" s="67">
        <f t="shared" si="31"/>
        <v>102.46006796903519</v>
      </c>
      <c r="CC22" s="69"/>
      <c r="CD22" s="206" t="s">
        <v>48</v>
      </c>
      <c r="CE22" s="197"/>
      <c r="CF22" s="68">
        <v>336088</v>
      </c>
      <c r="CG22" s="66">
        <v>102</v>
      </c>
      <c r="CH22" s="68">
        <v>344205300</v>
      </c>
      <c r="CI22" s="66">
        <v>101.9</v>
      </c>
      <c r="CJ22" s="68">
        <v>336653300</v>
      </c>
      <c r="CK22" s="67">
        <f t="shared" si="32"/>
        <v>97.8</v>
      </c>
      <c r="CL22" s="66">
        <v>100</v>
      </c>
    </row>
    <row r="23" spans="1:90" ht="26.25" customHeight="1">
      <c r="A23" s="65"/>
      <c r="B23" s="169" t="s">
        <v>47</v>
      </c>
      <c r="C23" s="170"/>
      <c r="D23" s="64">
        <v>5719</v>
      </c>
      <c r="E23" s="63">
        <f t="shared" si="0"/>
        <v>125.16962136134822</v>
      </c>
      <c r="F23" s="64">
        <v>27941629</v>
      </c>
      <c r="G23" s="63">
        <f t="shared" si="1"/>
        <v>108.19348669040203</v>
      </c>
      <c r="H23" s="64">
        <v>6667936</v>
      </c>
      <c r="I23" s="63">
        <f t="shared" si="2"/>
        <v>23.9</v>
      </c>
      <c r="J23" s="63">
        <f t="shared" si="3"/>
        <v>116.19512045513794</v>
      </c>
      <c r="K23" s="60"/>
      <c r="L23" s="171" t="s">
        <v>47</v>
      </c>
      <c r="M23" s="172"/>
      <c r="N23" s="62">
        <v>4569</v>
      </c>
      <c r="O23" s="61">
        <f t="shared" si="4"/>
        <v>109.30622009569377</v>
      </c>
      <c r="P23" s="62">
        <v>25825611</v>
      </c>
      <c r="Q23" s="61">
        <f t="shared" si="5"/>
        <v>105.36244414851636</v>
      </c>
      <c r="R23" s="62">
        <v>5738568</v>
      </c>
      <c r="S23" s="61">
        <f t="shared" si="6"/>
        <v>22.2</v>
      </c>
      <c r="T23" s="61">
        <f t="shared" si="7"/>
        <v>103.70593656817566</v>
      </c>
      <c r="U23" s="60"/>
      <c r="V23" s="171" t="s">
        <v>47</v>
      </c>
      <c r="W23" s="172"/>
      <c r="X23" s="62">
        <v>4180</v>
      </c>
      <c r="Y23" s="61">
        <f t="shared" si="8"/>
        <v>105.0251256281407</v>
      </c>
      <c r="Z23" s="62">
        <v>24511211</v>
      </c>
      <c r="AA23" s="61">
        <f t="shared" si="9"/>
        <v>115.57197687297862</v>
      </c>
      <c r="AB23" s="62">
        <v>5533500</v>
      </c>
      <c r="AC23" s="61">
        <f t="shared" si="10"/>
        <v>22.6</v>
      </c>
      <c r="AD23" s="61">
        <f t="shared" si="11"/>
        <v>150.719071743749</v>
      </c>
      <c r="AE23" s="60"/>
      <c r="AF23" s="171" t="s">
        <v>47</v>
      </c>
      <c r="AG23" s="172"/>
      <c r="AH23" s="62">
        <v>3980</v>
      </c>
      <c r="AI23" s="61">
        <f t="shared" si="12"/>
        <v>107.56756756756755</v>
      </c>
      <c r="AJ23" s="62">
        <v>21208611</v>
      </c>
      <c r="AK23" s="61">
        <f t="shared" si="13"/>
        <v>100.9042008156505</v>
      </c>
      <c r="AL23" s="62">
        <v>3671400</v>
      </c>
      <c r="AM23" s="61">
        <f t="shared" si="14"/>
        <v>17.3</v>
      </c>
      <c r="AN23" s="61">
        <f t="shared" si="15"/>
        <v>93.084695054701271</v>
      </c>
      <c r="AO23" s="60"/>
      <c r="AP23" s="171" t="s">
        <v>47</v>
      </c>
      <c r="AQ23" s="198"/>
      <c r="AR23" s="58">
        <v>3700</v>
      </c>
      <c r="AS23" s="57">
        <f t="shared" si="16"/>
        <v>102.20994475138122</v>
      </c>
      <c r="AT23" s="58">
        <v>21018561</v>
      </c>
      <c r="AU23" s="57">
        <f t="shared" si="17"/>
        <v>95.305933948738044</v>
      </c>
      <c r="AV23" s="58">
        <v>3944150</v>
      </c>
      <c r="AW23" s="57">
        <f t="shared" si="18"/>
        <v>18.8</v>
      </c>
      <c r="AX23" s="57">
        <f t="shared" si="19"/>
        <v>86.792982622918856</v>
      </c>
      <c r="AY23" s="59"/>
      <c r="AZ23" s="209" t="s">
        <v>47</v>
      </c>
      <c r="BA23" s="198"/>
      <c r="BB23" s="58">
        <v>3620</v>
      </c>
      <c r="BC23" s="57">
        <f t="shared" si="20"/>
        <v>106.47058823529412</v>
      </c>
      <c r="BD23" s="58">
        <v>22053780</v>
      </c>
      <c r="BE23" s="57">
        <f t="shared" si="21"/>
        <v>97.163441562197889</v>
      </c>
      <c r="BF23" s="58">
        <v>4544319</v>
      </c>
      <c r="BG23" s="57">
        <f t="shared" si="22"/>
        <v>20.6</v>
      </c>
      <c r="BH23" s="57">
        <f t="shared" si="23"/>
        <v>116.93082755946418</v>
      </c>
      <c r="BI23" s="59"/>
      <c r="BJ23" s="209" t="s">
        <v>47</v>
      </c>
      <c r="BK23" s="198"/>
      <c r="BL23" s="58">
        <v>3400</v>
      </c>
      <c r="BM23" s="57">
        <f t="shared" si="24"/>
        <v>94.444444444444443</v>
      </c>
      <c r="BN23" s="58">
        <v>22697611</v>
      </c>
      <c r="BO23" s="57">
        <f t="shared" si="25"/>
        <v>94.107503889806182</v>
      </c>
      <c r="BP23" s="58">
        <v>3886331</v>
      </c>
      <c r="BQ23" s="57">
        <f t="shared" si="26"/>
        <v>17.100000000000001</v>
      </c>
      <c r="BR23" s="57">
        <f t="shared" si="27"/>
        <v>97.749660445696463</v>
      </c>
      <c r="BS23" s="59"/>
      <c r="BT23" s="209" t="s">
        <v>47</v>
      </c>
      <c r="BU23" s="198"/>
      <c r="BV23" s="58">
        <v>3600</v>
      </c>
      <c r="BW23" s="57">
        <f t="shared" si="28"/>
        <v>98.039215686274503</v>
      </c>
      <c r="BX23" s="58">
        <v>24118811</v>
      </c>
      <c r="BY23" s="57">
        <f t="shared" si="29"/>
        <v>96.425419057464623</v>
      </c>
      <c r="BZ23" s="58">
        <v>3975800</v>
      </c>
      <c r="CA23" s="57">
        <f t="shared" si="30"/>
        <v>16.5</v>
      </c>
      <c r="CB23" s="57">
        <f t="shared" si="31"/>
        <v>111.20997561145487</v>
      </c>
      <c r="CC23" s="59"/>
      <c r="CD23" s="209" t="s">
        <v>46</v>
      </c>
      <c r="CE23" s="198"/>
      <c r="CF23" s="58">
        <v>3672</v>
      </c>
      <c r="CG23" s="56">
        <v>95.9</v>
      </c>
      <c r="CH23" s="58">
        <v>25012918</v>
      </c>
      <c r="CI23" s="56">
        <v>96.2</v>
      </c>
      <c r="CJ23" s="58">
        <v>3575039</v>
      </c>
      <c r="CK23" s="57">
        <f t="shared" si="32"/>
        <v>14.3</v>
      </c>
      <c r="CL23" s="56">
        <v>92.9</v>
      </c>
    </row>
    <row r="24" spans="1:90" ht="26.25" customHeight="1">
      <c r="A24" s="55"/>
      <c r="B24" s="164" t="s">
        <v>45</v>
      </c>
      <c r="C24" s="165"/>
      <c r="D24" s="34">
        <v>20000</v>
      </c>
      <c r="E24" s="46">
        <f t="shared" si="0"/>
        <v>1.7310486952653221</v>
      </c>
      <c r="F24" s="34">
        <v>3961200</v>
      </c>
      <c r="G24" s="46">
        <f t="shared" si="1"/>
        <v>0.33542005188167145</v>
      </c>
      <c r="H24" s="34">
        <v>3961200</v>
      </c>
      <c r="I24" s="46">
        <f t="shared" si="2"/>
        <v>100</v>
      </c>
      <c r="J24" s="46">
        <f t="shared" si="3"/>
        <v>0.33542005188167145</v>
      </c>
      <c r="K24" s="47">
        <v>4</v>
      </c>
      <c r="L24" s="162" t="s">
        <v>10</v>
      </c>
      <c r="M24" s="163"/>
      <c r="N24" s="18">
        <v>1155369</v>
      </c>
      <c r="O24" s="46">
        <f t="shared" si="4"/>
        <v>94.371226867034608</v>
      </c>
      <c r="P24" s="18">
        <v>1180966963</v>
      </c>
      <c r="Q24" s="46">
        <f t="shared" si="5"/>
        <v>97.794401776677702</v>
      </c>
      <c r="R24" s="18">
        <v>1180966963</v>
      </c>
      <c r="S24" s="46">
        <f t="shared" si="6"/>
        <v>100</v>
      </c>
      <c r="T24" s="46">
        <f t="shared" si="7"/>
        <v>97.794401776677702</v>
      </c>
      <c r="U24" s="47">
        <v>4</v>
      </c>
      <c r="V24" s="162" t="s">
        <v>10</v>
      </c>
      <c r="W24" s="163"/>
      <c r="X24" s="18">
        <v>1224281</v>
      </c>
      <c r="Y24" s="46">
        <f t="shared" si="8"/>
        <v>99.184267023129578</v>
      </c>
      <c r="Z24" s="18">
        <v>1207601807</v>
      </c>
      <c r="AA24" s="46">
        <f t="shared" si="9"/>
        <v>94.707266156375283</v>
      </c>
      <c r="AB24" s="18">
        <v>1207601807</v>
      </c>
      <c r="AC24" s="46">
        <f t="shared" si="10"/>
        <v>100</v>
      </c>
      <c r="AD24" s="46">
        <f t="shared" si="11"/>
        <v>94.707266156375283</v>
      </c>
      <c r="AE24" s="47">
        <v>4</v>
      </c>
      <c r="AF24" s="162" t="s">
        <v>10</v>
      </c>
      <c r="AG24" s="163"/>
      <c r="AH24" s="18">
        <v>1234350</v>
      </c>
      <c r="AI24" s="46">
        <f t="shared" si="12"/>
        <v>98.433014354066984</v>
      </c>
      <c r="AJ24" s="18">
        <v>1275088867</v>
      </c>
      <c r="AK24" s="46">
        <f t="shared" si="13"/>
        <v>95.839648779248037</v>
      </c>
      <c r="AL24" s="18">
        <v>1275088867</v>
      </c>
      <c r="AM24" s="46">
        <f t="shared" si="14"/>
        <v>100</v>
      </c>
      <c r="AN24" s="46">
        <f t="shared" si="15"/>
        <v>95.839648779248037</v>
      </c>
      <c r="AO24" s="47">
        <v>4</v>
      </c>
      <c r="AP24" s="162" t="s">
        <v>10</v>
      </c>
      <c r="AQ24" s="205"/>
      <c r="AR24" s="50">
        <v>1254000</v>
      </c>
      <c r="AS24" s="49">
        <f t="shared" si="16"/>
        <v>97.473766031869417</v>
      </c>
      <c r="AT24" s="50">
        <v>1330439837</v>
      </c>
      <c r="AU24" s="49">
        <f t="shared" si="17"/>
        <v>98.274195911775664</v>
      </c>
      <c r="AV24" s="50">
        <v>1330439837</v>
      </c>
      <c r="AW24" s="49">
        <f t="shared" si="18"/>
        <v>100</v>
      </c>
      <c r="AX24" s="49">
        <f t="shared" si="19"/>
        <v>98.274195911775664</v>
      </c>
      <c r="AY24" s="51">
        <v>4</v>
      </c>
      <c r="AZ24" s="204" t="s">
        <v>10</v>
      </c>
      <c r="BA24" s="205"/>
      <c r="BB24" s="50">
        <v>1286500</v>
      </c>
      <c r="BC24" s="49">
        <f t="shared" si="20"/>
        <v>96.547842401500944</v>
      </c>
      <c r="BD24" s="50">
        <v>1353803839</v>
      </c>
      <c r="BE24" s="49">
        <f t="shared" si="21"/>
        <v>96.029465254813957</v>
      </c>
      <c r="BF24" s="50">
        <v>1353803839</v>
      </c>
      <c r="BG24" s="49">
        <f t="shared" si="22"/>
        <v>100</v>
      </c>
      <c r="BH24" s="49">
        <f t="shared" si="23"/>
        <v>96.029465254813957</v>
      </c>
      <c r="BI24" s="51">
        <v>4</v>
      </c>
      <c r="BJ24" s="204" t="s">
        <v>10</v>
      </c>
      <c r="BK24" s="205"/>
      <c r="BL24" s="50">
        <v>1332500</v>
      </c>
      <c r="BM24" s="49">
        <f t="shared" si="24"/>
        <v>109.94224422442245</v>
      </c>
      <c r="BN24" s="50">
        <v>1409779629</v>
      </c>
      <c r="BO24" s="49">
        <f t="shared" si="25"/>
        <v>111.23678028656681</v>
      </c>
      <c r="BP24" s="50">
        <v>1409779629</v>
      </c>
      <c r="BQ24" s="49">
        <f t="shared" si="26"/>
        <v>100</v>
      </c>
      <c r="BR24" s="49">
        <f t="shared" si="27"/>
        <v>111.23678028656681</v>
      </c>
      <c r="BS24" s="51">
        <v>4</v>
      </c>
      <c r="BT24" s="204" t="s">
        <v>10</v>
      </c>
      <c r="BU24" s="205"/>
      <c r="BV24" s="50">
        <v>1212000</v>
      </c>
      <c r="BW24" s="49">
        <f t="shared" si="28"/>
        <v>110.18181818181819</v>
      </c>
      <c r="BX24" s="50">
        <v>1267368244</v>
      </c>
      <c r="BY24" s="49">
        <f t="shared" si="29"/>
        <v>98.196727646484874</v>
      </c>
      <c r="BZ24" s="50">
        <v>1267368244</v>
      </c>
      <c r="CA24" s="49">
        <f t="shared" si="30"/>
        <v>100</v>
      </c>
      <c r="CB24" s="49">
        <f t="shared" si="31"/>
        <v>98.196727646484874</v>
      </c>
      <c r="CC24" s="51">
        <v>4</v>
      </c>
      <c r="CD24" s="204" t="s">
        <v>10</v>
      </c>
      <c r="CE24" s="205"/>
      <c r="CF24" s="50">
        <v>1100000</v>
      </c>
      <c r="CG24" s="48">
        <v>112.2</v>
      </c>
      <c r="CH24" s="50">
        <v>1290642035</v>
      </c>
      <c r="CI24" s="48">
        <v>116.5</v>
      </c>
      <c r="CJ24" s="50">
        <v>1290642035</v>
      </c>
      <c r="CK24" s="49">
        <f t="shared" si="32"/>
        <v>100</v>
      </c>
      <c r="CL24" s="48">
        <v>100</v>
      </c>
    </row>
    <row r="25" spans="1:90" ht="26.25" customHeight="1">
      <c r="A25" s="47">
        <v>4</v>
      </c>
      <c r="B25" s="162" t="s">
        <v>10</v>
      </c>
      <c r="C25" s="163"/>
      <c r="D25" s="18">
        <v>1115632</v>
      </c>
      <c r="E25" s="46">
        <f>D25/N24*100</f>
        <v>96.560665899812093</v>
      </c>
      <c r="F25" s="18">
        <v>1193164083</v>
      </c>
      <c r="G25" s="46">
        <f>F25/P24*100</f>
        <v>101.0328078923576</v>
      </c>
      <c r="H25" s="18">
        <v>1193164083</v>
      </c>
      <c r="I25" s="46">
        <f t="shared" si="2"/>
        <v>100</v>
      </c>
      <c r="J25" s="46">
        <f>H25/R24*100</f>
        <v>101.0328078923576</v>
      </c>
      <c r="K25" s="47">
        <v>5</v>
      </c>
      <c r="L25" s="162" t="s">
        <v>11</v>
      </c>
      <c r="M25" s="163"/>
      <c r="N25" s="18">
        <v>128</v>
      </c>
      <c r="O25" s="46">
        <f t="shared" si="4"/>
        <v>100</v>
      </c>
      <c r="P25" s="18">
        <v>243400</v>
      </c>
      <c r="Q25" s="46">
        <f t="shared" si="5"/>
        <v>249.64102564102566</v>
      </c>
      <c r="R25" s="18">
        <v>243400</v>
      </c>
      <c r="S25" s="46">
        <f t="shared" si="6"/>
        <v>100</v>
      </c>
      <c r="T25" s="46">
        <f t="shared" si="7"/>
        <v>249.64102564102566</v>
      </c>
      <c r="U25" s="47">
        <v>5</v>
      </c>
      <c r="V25" s="162" t="s">
        <v>11</v>
      </c>
      <c r="W25" s="163"/>
      <c r="X25" s="18">
        <v>128</v>
      </c>
      <c r="Y25" s="46">
        <f t="shared" si="8"/>
        <v>91.428571428571431</v>
      </c>
      <c r="Z25" s="18">
        <v>97500</v>
      </c>
      <c r="AA25" s="46">
        <f t="shared" si="9"/>
        <v>57.050906963136342</v>
      </c>
      <c r="AB25" s="18">
        <v>97500</v>
      </c>
      <c r="AC25" s="46">
        <f t="shared" si="10"/>
        <v>100</v>
      </c>
      <c r="AD25" s="46">
        <f t="shared" si="11"/>
        <v>57.050906963136342</v>
      </c>
      <c r="AE25" s="47">
        <v>5</v>
      </c>
      <c r="AF25" s="162" t="s">
        <v>11</v>
      </c>
      <c r="AG25" s="163"/>
      <c r="AH25" s="18">
        <v>140</v>
      </c>
      <c r="AI25" s="46">
        <f t="shared" si="12"/>
        <v>73.68421052631578</v>
      </c>
      <c r="AJ25" s="18">
        <v>170900</v>
      </c>
      <c r="AK25" s="46">
        <f t="shared" si="13"/>
        <v>137.93381759483455</v>
      </c>
      <c r="AL25" s="18">
        <v>170900</v>
      </c>
      <c r="AM25" s="46">
        <f t="shared" si="14"/>
        <v>100</v>
      </c>
      <c r="AN25" s="46">
        <f t="shared" si="15"/>
        <v>137.93381759483455</v>
      </c>
      <c r="AO25" s="47">
        <v>5</v>
      </c>
      <c r="AP25" s="162" t="s">
        <v>11</v>
      </c>
      <c r="AQ25" s="205"/>
      <c r="AR25" s="50">
        <v>190</v>
      </c>
      <c r="AS25" s="49">
        <f t="shared" si="16"/>
        <v>86.36363636363636</v>
      </c>
      <c r="AT25" s="50">
        <v>123900</v>
      </c>
      <c r="AU25" s="49">
        <f t="shared" si="17"/>
        <v>55.835962145110408</v>
      </c>
      <c r="AV25" s="50">
        <v>123900</v>
      </c>
      <c r="AW25" s="49">
        <f t="shared" si="18"/>
        <v>100</v>
      </c>
      <c r="AX25" s="49">
        <f t="shared" si="19"/>
        <v>55.835962145110408</v>
      </c>
      <c r="AY25" s="51">
        <v>5</v>
      </c>
      <c r="AZ25" s="204" t="s">
        <v>11</v>
      </c>
      <c r="BA25" s="205"/>
      <c r="BB25" s="50">
        <v>220</v>
      </c>
      <c r="BC25" s="49">
        <f t="shared" si="20"/>
        <v>176</v>
      </c>
      <c r="BD25" s="50">
        <v>221900</v>
      </c>
      <c r="BE25" s="49">
        <f t="shared" si="21"/>
        <v>87.916006339144218</v>
      </c>
      <c r="BF25" s="50">
        <v>221900</v>
      </c>
      <c r="BG25" s="49">
        <f t="shared" si="22"/>
        <v>100</v>
      </c>
      <c r="BH25" s="49">
        <f t="shared" si="23"/>
        <v>87.916006339144218</v>
      </c>
      <c r="BI25" s="51">
        <v>5</v>
      </c>
      <c r="BJ25" s="204" t="s">
        <v>11</v>
      </c>
      <c r="BK25" s="205"/>
      <c r="BL25" s="50">
        <v>125</v>
      </c>
      <c r="BM25" s="49">
        <f t="shared" si="24"/>
        <v>78.125</v>
      </c>
      <c r="BN25" s="50">
        <v>252400</v>
      </c>
      <c r="BO25" s="49">
        <f t="shared" si="25"/>
        <v>174.79224376731301</v>
      </c>
      <c r="BP25" s="50">
        <v>252400</v>
      </c>
      <c r="BQ25" s="49">
        <f t="shared" si="26"/>
        <v>100</v>
      </c>
      <c r="BR25" s="49">
        <f t="shared" si="27"/>
        <v>174.79224376731301</v>
      </c>
      <c r="BS25" s="51">
        <v>5</v>
      </c>
      <c r="BT25" s="204" t="s">
        <v>11</v>
      </c>
      <c r="BU25" s="205"/>
      <c r="BV25" s="50">
        <v>160</v>
      </c>
      <c r="BW25" s="49">
        <f t="shared" si="28"/>
        <v>100</v>
      </c>
      <c r="BX25" s="50">
        <v>144400</v>
      </c>
      <c r="BY25" s="49">
        <f t="shared" si="29"/>
        <v>82.561463693539167</v>
      </c>
      <c r="BZ25" s="50">
        <v>144400</v>
      </c>
      <c r="CA25" s="49">
        <f t="shared" si="30"/>
        <v>100</v>
      </c>
      <c r="CB25" s="49">
        <f t="shared" si="31"/>
        <v>82.561463693539167</v>
      </c>
      <c r="CC25" s="51">
        <v>5</v>
      </c>
      <c r="CD25" s="204" t="s">
        <v>11</v>
      </c>
      <c r="CE25" s="205"/>
      <c r="CF25" s="50">
        <v>160</v>
      </c>
      <c r="CG25" s="48">
        <v>47.1</v>
      </c>
      <c r="CH25" s="50">
        <v>174900</v>
      </c>
      <c r="CI25" s="48">
        <v>94.6</v>
      </c>
      <c r="CJ25" s="50">
        <v>174900</v>
      </c>
      <c r="CK25" s="49">
        <f t="shared" si="32"/>
        <v>100</v>
      </c>
      <c r="CL25" s="48">
        <v>100</v>
      </c>
    </row>
    <row r="26" spans="1:90" ht="26.25" customHeight="1">
      <c r="A26" s="47">
        <v>5</v>
      </c>
      <c r="B26" s="162" t="s">
        <v>11</v>
      </c>
      <c r="C26" s="163"/>
      <c r="D26" s="18">
        <v>151</v>
      </c>
      <c r="E26" s="46">
        <f>D26/N25*100</f>
        <v>117.96875</v>
      </c>
      <c r="F26" s="18">
        <v>209300</v>
      </c>
      <c r="G26" s="46">
        <f>F26/P25*100</f>
        <v>85.990139687756781</v>
      </c>
      <c r="H26" s="18">
        <v>209300</v>
      </c>
      <c r="I26" s="46">
        <f t="shared" si="2"/>
        <v>100</v>
      </c>
      <c r="J26" s="46">
        <f>H26/R25*100</f>
        <v>85.990139687756781</v>
      </c>
      <c r="K26" s="47">
        <v>6</v>
      </c>
      <c r="L26" s="162" t="s">
        <v>12</v>
      </c>
      <c r="M26" s="163"/>
      <c r="N26" s="18">
        <v>1</v>
      </c>
      <c r="O26" s="46">
        <f t="shared" si="4"/>
        <v>100</v>
      </c>
      <c r="P26" s="18">
        <v>0</v>
      </c>
      <c r="Q26" s="52" t="s">
        <v>44</v>
      </c>
      <c r="R26" s="18">
        <v>0</v>
      </c>
      <c r="S26" s="52" t="s">
        <v>44</v>
      </c>
      <c r="T26" s="52" t="s">
        <v>44</v>
      </c>
      <c r="U26" s="47">
        <v>6</v>
      </c>
      <c r="V26" s="162" t="s">
        <v>12</v>
      </c>
      <c r="W26" s="163"/>
      <c r="X26" s="18">
        <v>1</v>
      </c>
      <c r="Y26" s="46">
        <f t="shared" si="8"/>
        <v>100</v>
      </c>
      <c r="Z26" s="18">
        <v>0</v>
      </c>
      <c r="AA26" s="52" t="s">
        <v>44</v>
      </c>
      <c r="AB26" s="18">
        <v>0</v>
      </c>
      <c r="AC26" s="52" t="s">
        <v>44</v>
      </c>
      <c r="AD26" s="52" t="s">
        <v>44</v>
      </c>
      <c r="AE26" s="47">
        <v>6</v>
      </c>
      <c r="AF26" s="162" t="s">
        <v>12</v>
      </c>
      <c r="AG26" s="163"/>
      <c r="AH26" s="18">
        <v>1</v>
      </c>
      <c r="AI26" s="46">
        <f t="shared" si="12"/>
        <v>100</v>
      </c>
      <c r="AJ26" s="18">
        <v>0</v>
      </c>
      <c r="AK26" s="52" t="s">
        <v>44</v>
      </c>
      <c r="AL26" s="18">
        <v>0</v>
      </c>
      <c r="AM26" s="52" t="s">
        <v>44</v>
      </c>
      <c r="AN26" s="52" t="s">
        <v>44</v>
      </c>
      <c r="AO26" s="47">
        <v>6</v>
      </c>
      <c r="AP26" s="162" t="s">
        <v>12</v>
      </c>
      <c r="AQ26" s="205"/>
      <c r="AR26" s="50">
        <v>1</v>
      </c>
      <c r="AS26" s="49">
        <f t="shared" si="16"/>
        <v>100</v>
      </c>
      <c r="AT26" s="50">
        <v>0</v>
      </c>
      <c r="AU26" s="54" t="s">
        <v>44</v>
      </c>
      <c r="AV26" s="50">
        <v>0</v>
      </c>
      <c r="AW26" s="54" t="s">
        <v>44</v>
      </c>
      <c r="AX26" s="54" t="s">
        <v>44</v>
      </c>
      <c r="AY26" s="51">
        <v>6</v>
      </c>
      <c r="AZ26" s="204" t="s">
        <v>12</v>
      </c>
      <c r="BA26" s="205"/>
      <c r="BB26" s="50">
        <v>1</v>
      </c>
      <c r="BC26" s="49">
        <f t="shared" si="20"/>
        <v>100</v>
      </c>
      <c r="BD26" s="50">
        <v>0</v>
      </c>
      <c r="BE26" s="54" t="s">
        <v>44</v>
      </c>
      <c r="BF26" s="50">
        <v>0</v>
      </c>
      <c r="BG26" s="54" t="s">
        <v>44</v>
      </c>
      <c r="BH26" s="54" t="s">
        <v>44</v>
      </c>
      <c r="BI26" s="51">
        <v>6</v>
      </c>
      <c r="BJ26" s="204" t="s">
        <v>12</v>
      </c>
      <c r="BK26" s="205"/>
      <c r="BL26" s="50">
        <v>1</v>
      </c>
      <c r="BM26" s="49">
        <f t="shared" si="24"/>
        <v>100</v>
      </c>
      <c r="BN26" s="50">
        <v>0</v>
      </c>
      <c r="BO26" s="54" t="s">
        <v>44</v>
      </c>
      <c r="BP26" s="50">
        <v>0</v>
      </c>
      <c r="BQ26" s="54" t="s">
        <v>44</v>
      </c>
      <c r="BR26" s="54" t="s">
        <v>44</v>
      </c>
      <c r="BS26" s="51">
        <v>6</v>
      </c>
      <c r="BT26" s="204" t="s">
        <v>12</v>
      </c>
      <c r="BU26" s="205"/>
      <c r="BV26" s="50">
        <v>1</v>
      </c>
      <c r="BW26" s="49">
        <f t="shared" si="28"/>
        <v>100</v>
      </c>
      <c r="BX26" s="50">
        <v>0</v>
      </c>
      <c r="BY26" s="54" t="s">
        <v>44</v>
      </c>
      <c r="BZ26" s="50">
        <v>0</v>
      </c>
      <c r="CA26" s="54" t="s">
        <v>44</v>
      </c>
      <c r="CB26" s="54" t="s">
        <v>44</v>
      </c>
      <c r="CC26" s="51">
        <v>6</v>
      </c>
      <c r="CD26" s="204" t="s">
        <v>12</v>
      </c>
      <c r="CE26" s="205"/>
      <c r="CF26" s="50">
        <v>1</v>
      </c>
      <c r="CG26" s="48">
        <v>100</v>
      </c>
      <c r="CH26" s="50">
        <v>0</v>
      </c>
      <c r="CI26" s="53" t="s">
        <v>44</v>
      </c>
      <c r="CJ26" s="50">
        <v>0</v>
      </c>
      <c r="CK26" s="54" t="s">
        <v>44</v>
      </c>
      <c r="CL26" s="53" t="s">
        <v>44</v>
      </c>
    </row>
    <row r="27" spans="1:90" ht="26.25" customHeight="1">
      <c r="A27" s="47">
        <v>6</v>
      </c>
      <c r="B27" s="162" t="s">
        <v>12</v>
      </c>
      <c r="C27" s="163"/>
      <c r="D27" s="18">
        <v>1</v>
      </c>
      <c r="E27" s="46">
        <f>D27/N26*100</f>
        <v>100</v>
      </c>
      <c r="F27" s="18">
        <v>0</v>
      </c>
      <c r="G27" s="52" t="s">
        <v>44</v>
      </c>
      <c r="H27" s="18">
        <v>0</v>
      </c>
      <c r="I27" s="52" t="s">
        <v>44</v>
      </c>
      <c r="J27" s="52" t="s">
        <v>44</v>
      </c>
      <c r="K27" s="47">
        <v>7</v>
      </c>
      <c r="L27" s="162" t="s">
        <v>13</v>
      </c>
      <c r="M27" s="163"/>
      <c r="N27" s="18">
        <v>7639</v>
      </c>
      <c r="O27" s="46">
        <f t="shared" si="4"/>
        <v>98.797206414899122</v>
      </c>
      <c r="P27" s="18">
        <v>6917250</v>
      </c>
      <c r="Q27" s="46">
        <f>P27/Z27*100</f>
        <v>97.775845984225256</v>
      </c>
      <c r="R27" s="18">
        <v>6917250</v>
      </c>
      <c r="S27" s="46">
        <f>ROUND(R27/P27*100,1)</f>
        <v>100</v>
      </c>
      <c r="T27" s="46">
        <f>R27/AB27*100</f>
        <v>97.775845984225256</v>
      </c>
      <c r="U27" s="47">
        <v>7</v>
      </c>
      <c r="V27" s="162" t="s">
        <v>13</v>
      </c>
      <c r="W27" s="163"/>
      <c r="X27" s="18">
        <v>7732</v>
      </c>
      <c r="Y27" s="46">
        <f t="shared" si="8"/>
        <v>111.75025292672352</v>
      </c>
      <c r="Z27" s="18">
        <v>7074600</v>
      </c>
      <c r="AA27" s="46">
        <f>Z27/AJ27*100</f>
        <v>91.696315738310489</v>
      </c>
      <c r="AB27" s="18">
        <v>7074600</v>
      </c>
      <c r="AC27" s="46">
        <f>ROUND(AB27/Z27*100,1)</f>
        <v>100</v>
      </c>
      <c r="AD27" s="46">
        <f>AB27/AL27*100</f>
        <v>91.696315738310489</v>
      </c>
      <c r="AE27" s="47">
        <v>7</v>
      </c>
      <c r="AF27" s="162" t="s">
        <v>13</v>
      </c>
      <c r="AG27" s="163"/>
      <c r="AH27" s="18">
        <v>6919</v>
      </c>
      <c r="AI27" s="46">
        <f t="shared" si="12"/>
        <v>96.097222222222229</v>
      </c>
      <c r="AJ27" s="18">
        <v>7715250</v>
      </c>
      <c r="AK27" s="46">
        <f>AJ27/AT27*100</f>
        <v>97.394482210145611</v>
      </c>
      <c r="AL27" s="18">
        <v>7715250</v>
      </c>
      <c r="AM27" s="46">
        <f>ROUND(AL27/AJ27*100,1)</f>
        <v>100</v>
      </c>
      <c r="AN27" s="46">
        <f>AL27/AV27*100</f>
        <v>97.394482210145611</v>
      </c>
      <c r="AO27" s="47">
        <v>7</v>
      </c>
      <c r="AP27" s="162" t="s">
        <v>13</v>
      </c>
      <c r="AQ27" s="205"/>
      <c r="AR27" s="50">
        <v>7200</v>
      </c>
      <c r="AS27" s="49">
        <f t="shared" si="16"/>
        <v>100</v>
      </c>
      <c r="AT27" s="50">
        <v>7921650</v>
      </c>
      <c r="AU27" s="49">
        <f>AT27/BD27*100</f>
        <v>100.81513439218082</v>
      </c>
      <c r="AV27" s="50">
        <v>7921650</v>
      </c>
      <c r="AW27" s="49">
        <f>ROUND(AV27/AT27*100,1)</f>
        <v>100</v>
      </c>
      <c r="AX27" s="49">
        <f>AV27/BF27*100</f>
        <v>100.81513439218082</v>
      </c>
      <c r="AY27" s="51">
        <v>7</v>
      </c>
      <c r="AZ27" s="204" t="s">
        <v>13</v>
      </c>
      <c r="BA27" s="205"/>
      <c r="BB27" s="50">
        <v>7200</v>
      </c>
      <c r="BC27" s="49">
        <f t="shared" si="20"/>
        <v>94.73684210526315</v>
      </c>
      <c r="BD27" s="50">
        <v>7857600</v>
      </c>
      <c r="BE27" s="49">
        <f>BD27/BN27*100</f>
        <v>98.529135161569428</v>
      </c>
      <c r="BF27" s="50">
        <v>7857600</v>
      </c>
      <c r="BG27" s="49">
        <f>ROUND(BF27/BD27*100,1)</f>
        <v>100</v>
      </c>
      <c r="BH27" s="49">
        <f>BF27/BP27*100</f>
        <v>98.529135161569428</v>
      </c>
      <c r="BI27" s="51">
        <v>7</v>
      </c>
      <c r="BJ27" s="204" t="s">
        <v>13</v>
      </c>
      <c r="BK27" s="205"/>
      <c r="BL27" s="50">
        <v>7600</v>
      </c>
      <c r="BM27" s="49">
        <f t="shared" si="24"/>
        <v>95</v>
      </c>
      <c r="BN27" s="50">
        <v>7974900</v>
      </c>
      <c r="BO27" s="49">
        <f>BN27/BX27*100</f>
        <v>96.772784360836567</v>
      </c>
      <c r="BP27" s="50">
        <v>7974900</v>
      </c>
      <c r="BQ27" s="49">
        <f>ROUND(BP27/BN27*100,1)</f>
        <v>100</v>
      </c>
      <c r="BR27" s="49">
        <f>BP27/BZ27*100</f>
        <v>96.772784360836567</v>
      </c>
      <c r="BS27" s="51">
        <v>7</v>
      </c>
      <c r="BT27" s="204" t="s">
        <v>13</v>
      </c>
      <c r="BU27" s="205"/>
      <c r="BV27" s="50">
        <v>8000</v>
      </c>
      <c r="BW27" s="49">
        <f t="shared" si="28"/>
        <v>100</v>
      </c>
      <c r="BX27" s="50">
        <v>8240850</v>
      </c>
      <c r="BY27" s="49">
        <f>BX27/CH27*100</f>
        <v>99.024873828406641</v>
      </c>
      <c r="BZ27" s="50">
        <v>8240850</v>
      </c>
      <c r="CA27" s="49">
        <f>ROUND(BZ27/BX27*100,1)</f>
        <v>100</v>
      </c>
      <c r="CB27" s="49">
        <f>BZ27/CJ27*100</f>
        <v>99.024873828406641</v>
      </c>
      <c r="CC27" s="51">
        <v>7</v>
      </c>
      <c r="CD27" s="204" t="s">
        <v>13</v>
      </c>
      <c r="CE27" s="205"/>
      <c r="CF27" s="50">
        <v>8000</v>
      </c>
      <c r="CG27" s="48">
        <v>88.9</v>
      </c>
      <c r="CH27" s="50">
        <v>8322000</v>
      </c>
      <c r="CI27" s="48">
        <v>94.8</v>
      </c>
      <c r="CJ27" s="50">
        <v>8322000</v>
      </c>
      <c r="CK27" s="49">
        <f>ROUND(CJ27/CH27*100,1)</f>
        <v>100</v>
      </c>
      <c r="CL27" s="48">
        <v>100</v>
      </c>
    </row>
    <row r="28" spans="1:90" ht="26.25" customHeight="1">
      <c r="A28" s="47">
        <v>7</v>
      </c>
      <c r="B28" s="162" t="s">
        <v>13</v>
      </c>
      <c r="C28" s="163"/>
      <c r="D28" s="18">
        <v>6472</v>
      </c>
      <c r="E28" s="46">
        <f>D28/N27*100</f>
        <v>84.72313129990836</v>
      </c>
      <c r="F28" s="18">
        <v>6051300</v>
      </c>
      <c r="G28" s="46">
        <f>F28/P27*100</f>
        <v>87.481296758104747</v>
      </c>
      <c r="H28" s="18">
        <v>6051300</v>
      </c>
      <c r="I28" s="46">
        <f>ROUND(H28/F28*100,1)</f>
        <v>100</v>
      </c>
      <c r="J28" s="46">
        <f>H28/R27*100</f>
        <v>87.481296758104747</v>
      </c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</row>
    <row r="29" spans="1:90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</row>
    <row r="30" spans="1:90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</row>
    <row r="31" spans="1:90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</row>
    <row r="32" spans="1:90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</row>
    <row r="33" spans="1:4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</row>
    <row r="34" spans="1:4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</row>
    <row r="35" spans="1:4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</row>
    <row r="36" spans="1:4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</row>
    <row r="37" spans="1:4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</row>
    <row r="38" spans="1:4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</row>
    <row r="39" spans="1:4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</row>
    <row r="40" spans="1:4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</row>
    <row r="41" spans="1:4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</row>
    <row r="42" spans="1:4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</row>
    <row r="43" spans="1:4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</row>
    <row r="44" spans="1:4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</row>
    <row r="45" spans="1:4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</row>
    <row r="46" spans="1:4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</row>
    <row r="47" spans="1:4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</row>
    <row r="48" spans="1:4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</row>
    <row r="49" spans="1:4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</row>
    <row r="50" spans="1:42">
      <c r="A50" s="4"/>
      <c r="B50" s="4"/>
      <c r="C50" s="4"/>
      <c r="D50" s="4"/>
      <c r="E50" s="4"/>
      <c r="F50" s="4"/>
      <c r="G50" s="4"/>
      <c r="H50" s="4"/>
      <c r="I50" s="4"/>
      <c r="J50" s="4"/>
    </row>
  </sheetData>
  <sheetProtection selectLockedCells="1"/>
  <mergeCells count="201">
    <mergeCell ref="L22:M22"/>
    <mergeCell ref="L23:M23"/>
    <mergeCell ref="L24:M24"/>
    <mergeCell ref="L25:M25"/>
    <mergeCell ref="L26:M26"/>
    <mergeCell ref="L27:M27"/>
    <mergeCell ref="L19:M19"/>
    <mergeCell ref="L20:M20"/>
    <mergeCell ref="L21:M21"/>
    <mergeCell ref="K3:M3"/>
    <mergeCell ref="X3:AD3"/>
    <mergeCell ref="K4:M4"/>
    <mergeCell ref="X4:Y4"/>
    <mergeCell ref="Z4:AA4"/>
    <mergeCell ref="AB4:AD4"/>
    <mergeCell ref="K5:M5"/>
    <mergeCell ref="L11:M11"/>
    <mergeCell ref="L14:M14"/>
    <mergeCell ref="U4:W4"/>
    <mergeCell ref="L17:M17"/>
    <mergeCell ref="L18:M18"/>
    <mergeCell ref="K7:M7"/>
    <mergeCell ref="L10:M10"/>
    <mergeCell ref="N3:T3"/>
    <mergeCell ref="N4:O4"/>
    <mergeCell ref="P4:Q4"/>
    <mergeCell ref="R4:T4"/>
    <mergeCell ref="CD26:CE26"/>
    <mergeCell ref="BT24:BU24"/>
    <mergeCell ref="CD20:CE20"/>
    <mergeCell ref="CD21:CE21"/>
    <mergeCell ref="CD22:CE22"/>
    <mergeCell ref="CD23:CE23"/>
    <mergeCell ref="CD24:CE24"/>
    <mergeCell ref="BT20:BU20"/>
    <mergeCell ref="CD25:CE25"/>
    <mergeCell ref="CC5:CE5"/>
    <mergeCell ref="CC7:CE7"/>
    <mergeCell ref="CD10:CE10"/>
    <mergeCell ref="BT22:BU22"/>
    <mergeCell ref="BS3:BU3"/>
    <mergeCell ref="BV3:CB3"/>
    <mergeCell ref="BS4:BU4"/>
    <mergeCell ref="CF3:CL3"/>
    <mergeCell ref="CC4:CE4"/>
    <mergeCell ref="CF4:CG4"/>
    <mergeCell ref="CH4:CI4"/>
    <mergeCell ref="CJ4:CL4"/>
    <mergeCell ref="BT11:BU11"/>
    <mergeCell ref="AF27:AG27"/>
    <mergeCell ref="AP24:AQ24"/>
    <mergeCell ref="AP25:AQ25"/>
    <mergeCell ref="AP26:AQ26"/>
    <mergeCell ref="AP27:AQ27"/>
    <mergeCell ref="BT14:BU14"/>
    <mergeCell ref="BT17:BU17"/>
    <mergeCell ref="BT18:BU18"/>
    <mergeCell ref="BT19:BU19"/>
    <mergeCell ref="BT23:BU23"/>
    <mergeCell ref="BV4:BW4"/>
    <mergeCell ref="BX4:BY4"/>
    <mergeCell ref="BZ4:CB4"/>
    <mergeCell ref="CC3:CE3"/>
    <mergeCell ref="BS5:BU5"/>
    <mergeCell ref="BS7:BU7"/>
    <mergeCell ref="BT10:BU10"/>
    <mergeCell ref="BT27:BU27"/>
    <mergeCell ref="BT21:BU21"/>
    <mergeCell ref="BT25:BU25"/>
    <mergeCell ref="BT26:BU26"/>
    <mergeCell ref="CD27:CE27"/>
    <mergeCell ref="CD11:CE11"/>
    <mergeCell ref="CD14:CE14"/>
    <mergeCell ref="CD17:CE17"/>
    <mergeCell ref="CD18:CE18"/>
    <mergeCell ref="CD19:CE19"/>
    <mergeCell ref="AZ22:BA22"/>
    <mergeCell ref="AZ23:BA23"/>
    <mergeCell ref="AZ24:BA24"/>
    <mergeCell ref="AZ25:BA25"/>
    <mergeCell ref="AZ26:BA26"/>
    <mergeCell ref="BJ24:BK24"/>
    <mergeCell ref="BJ25:BK25"/>
    <mergeCell ref="BJ26:BK26"/>
    <mergeCell ref="BJ27:BK27"/>
    <mergeCell ref="AZ27:BA27"/>
    <mergeCell ref="BJ11:BK11"/>
    <mergeCell ref="BJ14:BK14"/>
    <mergeCell ref="BJ17:BK17"/>
    <mergeCell ref="BJ18:BK18"/>
    <mergeCell ref="BJ19:BK19"/>
    <mergeCell ref="BJ20:BK20"/>
    <mergeCell ref="BJ21:BK21"/>
    <mergeCell ref="BJ22:BK22"/>
    <mergeCell ref="BJ23:BK23"/>
    <mergeCell ref="AZ21:BA21"/>
    <mergeCell ref="AZ18:BA18"/>
    <mergeCell ref="AZ19:BA19"/>
    <mergeCell ref="AZ20:BA20"/>
    <mergeCell ref="BI3:BK3"/>
    <mergeCell ref="BL3:BR3"/>
    <mergeCell ref="BI4:BK4"/>
    <mergeCell ref="BL4:BM4"/>
    <mergeCell ref="BN4:BO4"/>
    <mergeCell ref="BP4:BR4"/>
    <mergeCell ref="AY3:BA3"/>
    <mergeCell ref="BB3:BH3"/>
    <mergeCell ref="AY4:BA4"/>
    <mergeCell ref="BB4:BC4"/>
    <mergeCell ref="BD4:BE4"/>
    <mergeCell ref="BF4:BH4"/>
    <mergeCell ref="BI5:BK5"/>
    <mergeCell ref="BI7:BK7"/>
    <mergeCell ref="BJ10:BK10"/>
    <mergeCell ref="AZ11:BA11"/>
    <mergeCell ref="AZ14:BA14"/>
    <mergeCell ref="AZ17:BA17"/>
    <mergeCell ref="AY5:BA5"/>
    <mergeCell ref="AY7:BA7"/>
    <mergeCell ref="AZ10:BA10"/>
    <mergeCell ref="AO3:AQ3"/>
    <mergeCell ref="AR3:AX3"/>
    <mergeCell ref="AO4:AQ4"/>
    <mergeCell ref="AR4:AS4"/>
    <mergeCell ref="AT4:AU4"/>
    <mergeCell ref="AV4:AX4"/>
    <mergeCell ref="AP11:AQ11"/>
    <mergeCell ref="AP14:AQ14"/>
    <mergeCell ref="AP17:AQ17"/>
    <mergeCell ref="AO5:AQ5"/>
    <mergeCell ref="AO7:AQ7"/>
    <mergeCell ref="AP10:AQ10"/>
    <mergeCell ref="AF23:AG23"/>
    <mergeCell ref="AF24:AG24"/>
    <mergeCell ref="AF25:AG25"/>
    <mergeCell ref="AF10:AG10"/>
    <mergeCell ref="AF19:AG19"/>
    <mergeCell ref="AF20:AG20"/>
    <mergeCell ref="AF21:AG21"/>
    <mergeCell ref="AP18:AQ18"/>
    <mergeCell ref="AP19:AQ19"/>
    <mergeCell ref="AP20:AQ20"/>
    <mergeCell ref="AP21:AQ21"/>
    <mergeCell ref="AP22:AQ22"/>
    <mergeCell ref="AP23:AQ23"/>
    <mergeCell ref="AJ4:AK4"/>
    <mergeCell ref="AL4:AN4"/>
    <mergeCell ref="AH3:AN3"/>
    <mergeCell ref="AE7:AG7"/>
    <mergeCell ref="AF17:AG17"/>
    <mergeCell ref="AF18:AG18"/>
    <mergeCell ref="AF26:AG26"/>
    <mergeCell ref="U5:W5"/>
    <mergeCell ref="AE1:AN1"/>
    <mergeCell ref="AF2:AN2"/>
    <mergeCell ref="AF11:AG11"/>
    <mergeCell ref="AE3:AG3"/>
    <mergeCell ref="AE4:AG4"/>
    <mergeCell ref="AE5:AG5"/>
    <mergeCell ref="AH4:AI4"/>
    <mergeCell ref="AF14:AG14"/>
    <mergeCell ref="V21:W21"/>
    <mergeCell ref="V22:W22"/>
    <mergeCell ref="V23:W23"/>
    <mergeCell ref="V24:W24"/>
    <mergeCell ref="V25:W25"/>
    <mergeCell ref="V26:W26"/>
    <mergeCell ref="AF22:AG22"/>
    <mergeCell ref="U3:W3"/>
    <mergeCell ref="V27:W27"/>
    <mergeCell ref="U7:W7"/>
    <mergeCell ref="V10:W10"/>
    <mergeCell ref="V11:W11"/>
    <mergeCell ref="V14:W14"/>
    <mergeCell ref="V17:W17"/>
    <mergeCell ref="V18:W18"/>
    <mergeCell ref="V19:W19"/>
    <mergeCell ref="V20:W20"/>
    <mergeCell ref="A3:C3"/>
    <mergeCell ref="D3:J3"/>
    <mergeCell ref="A4:C4"/>
    <mergeCell ref="D4:E4"/>
    <mergeCell ref="F4:G4"/>
    <mergeCell ref="H4:J4"/>
    <mergeCell ref="A5:C5"/>
    <mergeCell ref="A7:C7"/>
    <mergeCell ref="B10:C10"/>
    <mergeCell ref="B28:C28"/>
    <mergeCell ref="B24:C24"/>
    <mergeCell ref="B11:C11"/>
    <mergeCell ref="B14:C14"/>
    <mergeCell ref="B17:C17"/>
    <mergeCell ref="B18:C18"/>
    <mergeCell ref="B19:C19"/>
    <mergeCell ref="B20:C20"/>
    <mergeCell ref="B21:C21"/>
    <mergeCell ref="B22:C22"/>
    <mergeCell ref="B25:C25"/>
    <mergeCell ref="B26:C26"/>
    <mergeCell ref="B27:C27"/>
    <mergeCell ref="B23:C23"/>
  </mergeCells>
  <phoneticPr fontId="2"/>
  <conditionalFormatting sqref="AH12:AH13 D22:D28 F22:F28 H22:H28">
    <cfRule type="expression" dxfId="113" priority="47">
      <formula>D12=""</formula>
    </cfRule>
  </conditionalFormatting>
  <conditionalFormatting sqref="AJ12:AJ13">
    <cfRule type="expression" dxfId="112" priority="46">
      <formula>AJ12=""</formula>
    </cfRule>
  </conditionalFormatting>
  <conditionalFormatting sqref="AL12:AL13">
    <cfRule type="expression" dxfId="111" priority="45">
      <formula>AL12=""</formula>
    </cfRule>
  </conditionalFormatting>
  <conditionalFormatting sqref="AH15:AH16">
    <cfRule type="expression" dxfId="110" priority="44">
      <formula>AH15=""</formula>
    </cfRule>
  </conditionalFormatting>
  <conditionalFormatting sqref="AJ15:AJ16">
    <cfRule type="expression" dxfId="109" priority="43">
      <formula>AJ15=""</formula>
    </cfRule>
  </conditionalFormatting>
  <conditionalFormatting sqref="AL15:AL16">
    <cfRule type="expression" dxfId="108" priority="42">
      <formula>AL15=""</formula>
    </cfRule>
  </conditionalFormatting>
  <conditionalFormatting sqref="AH18:AH20">
    <cfRule type="expression" dxfId="107" priority="41">
      <formula>AH18=""</formula>
    </cfRule>
  </conditionalFormatting>
  <conditionalFormatting sqref="AJ18:AJ20">
    <cfRule type="expression" dxfId="106" priority="40">
      <formula>AJ18=""</formula>
    </cfRule>
  </conditionalFormatting>
  <conditionalFormatting sqref="AL18:AL20">
    <cfRule type="expression" dxfId="105" priority="39">
      <formula>AL18=""</formula>
    </cfRule>
  </conditionalFormatting>
  <conditionalFormatting sqref="AH22:AH27">
    <cfRule type="expression" dxfId="104" priority="38">
      <formula>AH22=""</formula>
    </cfRule>
  </conditionalFormatting>
  <conditionalFormatting sqref="AJ22:AJ27">
    <cfRule type="expression" dxfId="103" priority="37">
      <formula>AJ22=""</formula>
    </cfRule>
  </conditionalFormatting>
  <conditionalFormatting sqref="AL22:AL27">
    <cfRule type="expression" dxfId="102" priority="36">
      <formula>AL22=""</formula>
    </cfRule>
  </conditionalFormatting>
  <conditionalFormatting sqref="X3:AD3">
    <cfRule type="expression" dxfId="101" priority="35">
      <formula>$AH$3=""</formula>
    </cfRule>
  </conditionalFormatting>
  <conditionalFormatting sqref="X12:X13">
    <cfRule type="expression" dxfId="100" priority="34">
      <formula>X12=""</formula>
    </cfRule>
  </conditionalFormatting>
  <conditionalFormatting sqref="Z12:Z13">
    <cfRule type="expression" dxfId="99" priority="33">
      <formula>Z12=""</formula>
    </cfRule>
  </conditionalFormatting>
  <conditionalFormatting sqref="AB12:AB13">
    <cfRule type="expression" dxfId="98" priority="32">
      <formula>AB12=""</formula>
    </cfRule>
  </conditionalFormatting>
  <conditionalFormatting sqref="X15:X16">
    <cfRule type="expression" dxfId="97" priority="31">
      <formula>X15=""</formula>
    </cfRule>
  </conditionalFormatting>
  <conditionalFormatting sqref="Z15:Z16">
    <cfRule type="expression" dxfId="96" priority="30">
      <formula>Z15=""</formula>
    </cfRule>
  </conditionalFormatting>
  <conditionalFormatting sqref="AB15:AB16">
    <cfRule type="expression" dxfId="95" priority="29">
      <formula>AB15=""</formula>
    </cfRule>
  </conditionalFormatting>
  <conditionalFormatting sqref="X18:X20">
    <cfRule type="expression" dxfId="94" priority="28">
      <formula>X18=""</formula>
    </cfRule>
  </conditionalFormatting>
  <conditionalFormatting sqref="Z18:Z20">
    <cfRule type="expression" dxfId="93" priority="27">
      <formula>Z18=""</formula>
    </cfRule>
  </conditionalFormatting>
  <conditionalFormatting sqref="AB18:AB20">
    <cfRule type="expression" dxfId="92" priority="26">
      <formula>AB18=""</formula>
    </cfRule>
  </conditionalFormatting>
  <conditionalFormatting sqref="X22:X27">
    <cfRule type="expression" dxfId="91" priority="25">
      <formula>X22=""</formula>
    </cfRule>
  </conditionalFormatting>
  <conditionalFormatting sqref="Z22:Z27">
    <cfRule type="expression" dxfId="90" priority="24">
      <formula>Z22=""</formula>
    </cfRule>
  </conditionalFormatting>
  <conditionalFormatting sqref="AB22:AB27">
    <cfRule type="expression" dxfId="89" priority="23">
      <formula>AB22=""</formula>
    </cfRule>
  </conditionalFormatting>
  <conditionalFormatting sqref="N3:T3">
    <cfRule type="expression" dxfId="88" priority="22">
      <formula>$AH$3=""</formula>
    </cfRule>
  </conditionalFormatting>
  <conditionalFormatting sqref="N12:N13">
    <cfRule type="expression" dxfId="87" priority="21">
      <formula>N12=""</formula>
    </cfRule>
  </conditionalFormatting>
  <conditionalFormatting sqref="P12:P13">
    <cfRule type="expression" dxfId="86" priority="20">
      <formula>P12=""</formula>
    </cfRule>
  </conditionalFormatting>
  <conditionalFormatting sqref="R12:R13">
    <cfRule type="expression" dxfId="85" priority="19">
      <formula>R12=""</formula>
    </cfRule>
  </conditionalFormatting>
  <conditionalFormatting sqref="N15:N16">
    <cfRule type="expression" dxfId="84" priority="18">
      <formula>N15=""</formula>
    </cfRule>
  </conditionalFormatting>
  <conditionalFormatting sqref="P15:P16">
    <cfRule type="expression" dxfId="83" priority="17">
      <formula>P15=""</formula>
    </cfRule>
  </conditionalFormatting>
  <conditionalFormatting sqref="R15:R16">
    <cfRule type="expression" dxfId="82" priority="16">
      <formula>R15=""</formula>
    </cfRule>
  </conditionalFormatting>
  <conditionalFormatting sqref="N18:N20">
    <cfRule type="expression" dxfId="81" priority="15">
      <formula>N18=""</formula>
    </cfRule>
  </conditionalFormatting>
  <conditionalFormatting sqref="P18:P20">
    <cfRule type="expression" dxfId="80" priority="14">
      <formula>P18=""</formula>
    </cfRule>
  </conditionalFormatting>
  <conditionalFormatting sqref="R18:R20">
    <cfRule type="expression" dxfId="79" priority="13">
      <formula>R18=""</formula>
    </cfRule>
  </conditionalFormatting>
  <conditionalFormatting sqref="N22:N27">
    <cfRule type="expression" dxfId="78" priority="12">
      <formula>N22=""</formula>
    </cfRule>
  </conditionalFormatting>
  <conditionalFormatting sqref="P22:P27">
    <cfRule type="expression" dxfId="77" priority="11">
      <formula>P22=""</formula>
    </cfRule>
  </conditionalFormatting>
  <conditionalFormatting sqref="R22:R27">
    <cfRule type="expression" dxfId="76" priority="10">
      <formula>R22=""</formula>
    </cfRule>
  </conditionalFormatting>
  <conditionalFormatting sqref="D12:D13">
    <cfRule type="expression" dxfId="75" priority="9">
      <formula>D12=""</formula>
    </cfRule>
  </conditionalFormatting>
  <conditionalFormatting sqref="F12:F13">
    <cfRule type="expression" dxfId="74" priority="8">
      <formula>F12=""</formula>
    </cfRule>
  </conditionalFormatting>
  <conditionalFormatting sqref="H12:H13">
    <cfRule type="expression" dxfId="73" priority="7">
      <formula>H12=""</formula>
    </cfRule>
  </conditionalFormatting>
  <conditionalFormatting sqref="D15:D16">
    <cfRule type="expression" dxfId="72" priority="6">
      <formula>D15=""</formula>
    </cfRule>
  </conditionalFormatting>
  <conditionalFormatting sqref="F15:F16">
    <cfRule type="expression" dxfId="71" priority="5">
      <formula>F15=""</formula>
    </cfRule>
  </conditionalFormatting>
  <conditionalFormatting sqref="H15:H16">
    <cfRule type="expression" dxfId="70" priority="4">
      <formula>H15=""</formula>
    </cfRule>
  </conditionalFormatting>
  <conditionalFormatting sqref="D18:D20">
    <cfRule type="expression" dxfId="69" priority="3">
      <formula>D18=""</formula>
    </cfRule>
  </conditionalFormatting>
  <conditionalFormatting sqref="F18:F20">
    <cfRule type="expression" dxfId="68" priority="2">
      <formula>F18=""</formula>
    </cfRule>
  </conditionalFormatting>
  <conditionalFormatting sqref="H18:H20">
    <cfRule type="expression" dxfId="67" priority="1">
      <formula>H18=""</formula>
    </cfRule>
  </conditionalFormatting>
  <dataValidations count="1">
    <dataValidation type="whole" operator="greaterThan" allowBlank="1" showInputMessage="1" showErrorMessage="1" sqref="N3:T3 X3:AD3 D3:J3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firstPageNumber="32" orientation="portrait" useFirstPageNumber="1" r:id="rId1"/>
  <headerFooter>
    <oddFooter>&amp;C&amp;"ＭＳ Ｐ明朝,標準"&amp;P</oddFooter>
  </headerFooter>
  <colBreaks count="3" manualBreakCount="3">
    <brk id="20" max="1048575" man="1"/>
    <brk id="30" max="1048575" man="1"/>
    <brk id="50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showGridLines="0" view="pageBreakPreview" zoomScale="115" zoomScaleNormal="100" zoomScaleSheetLayoutView="115" workbookViewId="0">
      <selection activeCell="E20" sqref="E20"/>
    </sheetView>
  </sheetViews>
  <sheetFormatPr defaultRowHeight="13.5"/>
  <cols>
    <col min="1" max="1" width="4.375" customWidth="1"/>
    <col min="2" max="2" width="15" customWidth="1"/>
    <col min="3" max="3" width="5.625" customWidth="1"/>
    <col min="4" max="4" width="10" customWidth="1"/>
    <col min="5" max="5" width="5.625" customWidth="1"/>
    <col min="6" max="6" width="10" customWidth="1"/>
    <col min="7" max="7" width="5.625" customWidth="1"/>
    <col min="8" max="8" width="10" customWidth="1"/>
    <col min="9" max="9" width="5.625" customWidth="1"/>
    <col min="10" max="10" width="10" customWidth="1"/>
    <col min="11" max="11" width="5.625" customWidth="1"/>
    <col min="12" max="12" width="10" customWidth="1"/>
    <col min="13" max="13" width="5.625" customWidth="1"/>
    <col min="14" max="14" width="10" customWidth="1"/>
    <col min="15" max="15" width="5.625" customWidth="1"/>
    <col min="16" max="16" width="10" customWidth="1"/>
    <col min="17" max="17" width="5.625" customWidth="1"/>
    <col min="18" max="18" width="10" customWidth="1"/>
    <col min="19" max="19" width="5" customWidth="1"/>
    <col min="20" max="20" width="10" customWidth="1"/>
    <col min="21" max="21" width="5" customWidth="1"/>
    <col min="22" max="22" width="9.375" customWidth="1"/>
  </cols>
  <sheetData>
    <row r="1" spans="1:22" ht="30" customHeight="1">
      <c r="A1" s="38" t="s">
        <v>42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9"/>
      <c r="Q1" s="39"/>
      <c r="R1" s="39"/>
    </row>
    <row r="2" spans="1:2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"/>
      <c r="Q2" s="1"/>
      <c r="R2" s="1"/>
    </row>
    <row r="3" spans="1:22" ht="22.5" customHeight="1">
      <c r="A3" s="235" t="s">
        <v>0</v>
      </c>
      <c r="B3" s="235"/>
      <c r="C3" s="228" t="s">
        <v>43</v>
      </c>
      <c r="D3" s="228"/>
      <c r="E3" s="228"/>
      <c r="F3" s="228"/>
      <c r="G3" s="227">
        <v>30</v>
      </c>
      <c r="H3" s="227"/>
      <c r="I3" s="227"/>
      <c r="J3" s="227"/>
      <c r="K3" s="227">
        <v>29</v>
      </c>
      <c r="L3" s="227"/>
      <c r="M3" s="227"/>
      <c r="N3" s="227"/>
      <c r="O3" s="225">
        <f>K3-1</f>
        <v>28</v>
      </c>
      <c r="P3" s="225"/>
      <c r="Q3" s="225"/>
      <c r="R3" s="225"/>
      <c r="S3" s="225">
        <f>O3-1</f>
        <v>27</v>
      </c>
      <c r="T3" s="225"/>
      <c r="U3" s="225"/>
      <c r="V3" s="226"/>
    </row>
    <row r="4" spans="1:22" ht="22.5" customHeight="1">
      <c r="A4" s="236" t="s">
        <v>2</v>
      </c>
      <c r="B4" s="236"/>
      <c r="C4" s="223" t="s">
        <v>20</v>
      </c>
      <c r="D4" s="223"/>
      <c r="E4" s="223" t="s">
        <v>15</v>
      </c>
      <c r="F4" s="223"/>
      <c r="G4" s="223" t="s">
        <v>20</v>
      </c>
      <c r="H4" s="223"/>
      <c r="I4" s="223" t="s">
        <v>15</v>
      </c>
      <c r="J4" s="223"/>
      <c r="K4" s="223" t="s">
        <v>20</v>
      </c>
      <c r="L4" s="223"/>
      <c r="M4" s="223" t="s">
        <v>15</v>
      </c>
      <c r="N4" s="223"/>
      <c r="O4" s="223" t="s">
        <v>20</v>
      </c>
      <c r="P4" s="223"/>
      <c r="Q4" s="223" t="s">
        <v>15</v>
      </c>
      <c r="R4" s="223"/>
      <c r="S4" s="223" t="s">
        <v>20</v>
      </c>
      <c r="T4" s="223"/>
      <c r="U4" s="223" t="s">
        <v>15</v>
      </c>
      <c r="V4" s="224"/>
    </row>
    <row r="5" spans="1:22" ht="22.5" customHeight="1">
      <c r="A5" s="230" t="s">
        <v>9</v>
      </c>
      <c r="B5" s="230"/>
      <c r="C5" s="25" t="s">
        <v>18</v>
      </c>
      <c r="D5" s="25" t="s">
        <v>14</v>
      </c>
      <c r="E5" s="25" t="s">
        <v>18</v>
      </c>
      <c r="F5" s="25" t="s">
        <v>14</v>
      </c>
      <c r="G5" s="25" t="s">
        <v>18</v>
      </c>
      <c r="H5" s="25" t="s">
        <v>14</v>
      </c>
      <c r="I5" s="25" t="s">
        <v>18</v>
      </c>
      <c r="J5" s="25" t="s">
        <v>14</v>
      </c>
      <c r="K5" s="25" t="s">
        <v>18</v>
      </c>
      <c r="L5" s="25" t="s">
        <v>14</v>
      </c>
      <c r="M5" s="25" t="s">
        <v>18</v>
      </c>
      <c r="N5" s="25" t="s">
        <v>14</v>
      </c>
      <c r="O5" s="25" t="s">
        <v>18</v>
      </c>
      <c r="P5" s="25" t="s">
        <v>14</v>
      </c>
      <c r="Q5" s="25" t="s">
        <v>18</v>
      </c>
      <c r="R5" s="25" t="s">
        <v>14</v>
      </c>
      <c r="S5" s="25" t="s">
        <v>18</v>
      </c>
      <c r="T5" s="25" t="s">
        <v>14</v>
      </c>
      <c r="U5" s="25" t="s">
        <v>18</v>
      </c>
      <c r="V5" s="3" t="s">
        <v>14</v>
      </c>
    </row>
    <row r="6" spans="1:22" ht="11.25" customHeight="1">
      <c r="A6" s="231" t="s">
        <v>22</v>
      </c>
      <c r="B6" s="33"/>
      <c r="C6" s="6" t="s">
        <v>19</v>
      </c>
      <c r="D6" s="6" t="s">
        <v>3</v>
      </c>
      <c r="E6" s="6" t="s">
        <v>19</v>
      </c>
      <c r="F6" s="6" t="s">
        <v>3</v>
      </c>
      <c r="G6" s="6" t="s">
        <v>19</v>
      </c>
      <c r="H6" s="6" t="s">
        <v>3</v>
      </c>
      <c r="I6" s="6" t="s">
        <v>19</v>
      </c>
      <c r="J6" s="6" t="s">
        <v>3</v>
      </c>
      <c r="K6" s="6" t="s">
        <v>19</v>
      </c>
      <c r="L6" s="6" t="s">
        <v>3</v>
      </c>
      <c r="M6" s="6" t="s">
        <v>19</v>
      </c>
      <c r="N6" s="6" t="s">
        <v>3</v>
      </c>
      <c r="O6" s="6" t="s">
        <v>19</v>
      </c>
      <c r="P6" s="6" t="s">
        <v>3</v>
      </c>
      <c r="Q6" s="6" t="s">
        <v>19</v>
      </c>
      <c r="R6" s="6" t="s">
        <v>3</v>
      </c>
      <c r="S6" s="6" t="s">
        <v>19</v>
      </c>
      <c r="T6" s="6" t="s">
        <v>3</v>
      </c>
      <c r="U6" s="6" t="s">
        <v>19</v>
      </c>
      <c r="V6" s="2" t="s">
        <v>3</v>
      </c>
    </row>
    <row r="7" spans="1:22" ht="30" customHeight="1">
      <c r="A7" s="232"/>
      <c r="B7" s="27" t="s">
        <v>21</v>
      </c>
      <c r="C7" s="7">
        <v>6231</v>
      </c>
      <c r="D7" s="7">
        <v>52932550</v>
      </c>
      <c r="E7" s="7">
        <v>0</v>
      </c>
      <c r="F7" s="7">
        <v>0</v>
      </c>
      <c r="G7" s="7">
        <v>6363</v>
      </c>
      <c r="H7" s="7">
        <v>55032156</v>
      </c>
      <c r="I7" s="7">
        <v>0</v>
      </c>
      <c r="J7" s="7">
        <v>0</v>
      </c>
      <c r="K7" s="7">
        <v>5461</v>
      </c>
      <c r="L7" s="7">
        <v>45908354</v>
      </c>
      <c r="M7" s="7">
        <v>0</v>
      </c>
      <c r="N7" s="7">
        <v>0</v>
      </c>
      <c r="O7" s="7">
        <v>5131</v>
      </c>
      <c r="P7" s="7">
        <v>44162622</v>
      </c>
      <c r="Q7" s="7">
        <v>0</v>
      </c>
      <c r="R7" s="7">
        <v>0</v>
      </c>
      <c r="S7" s="7">
        <v>5709</v>
      </c>
      <c r="T7" s="7">
        <v>38401329</v>
      </c>
      <c r="U7" s="7">
        <v>0</v>
      </c>
      <c r="V7" s="7">
        <v>0</v>
      </c>
    </row>
    <row r="8" spans="1:22" ht="30" customHeight="1">
      <c r="A8" s="232"/>
      <c r="B8" s="32" t="s">
        <v>7</v>
      </c>
      <c r="C8" s="8">
        <v>376</v>
      </c>
      <c r="D8" s="8">
        <v>35635718</v>
      </c>
      <c r="E8" s="8">
        <v>0</v>
      </c>
      <c r="F8" s="8">
        <v>0</v>
      </c>
      <c r="G8" s="8">
        <v>377</v>
      </c>
      <c r="H8" s="8">
        <v>25041200</v>
      </c>
      <c r="I8" s="8">
        <v>0</v>
      </c>
      <c r="J8" s="8">
        <v>0</v>
      </c>
      <c r="K8" s="8">
        <v>353</v>
      </c>
      <c r="L8" s="8">
        <v>29775400</v>
      </c>
      <c r="M8" s="8">
        <v>0</v>
      </c>
      <c r="N8" s="8">
        <v>0</v>
      </c>
      <c r="O8" s="8">
        <v>405</v>
      </c>
      <c r="P8" s="8">
        <v>39391300</v>
      </c>
      <c r="Q8" s="8">
        <v>0</v>
      </c>
      <c r="R8" s="8">
        <v>0</v>
      </c>
      <c r="S8" s="8">
        <v>312</v>
      </c>
      <c r="T8" s="8">
        <v>33033200</v>
      </c>
      <c r="U8" s="8">
        <v>0</v>
      </c>
      <c r="V8" s="8">
        <v>0</v>
      </c>
    </row>
    <row r="9" spans="1:22" ht="30" customHeight="1">
      <c r="A9" s="232"/>
      <c r="B9" s="32" t="s">
        <v>4</v>
      </c>
      <c r="C9" s="8">
        <v>265</v>
      </c>
      <c r="D9" s="8">
        <v>8167200</v>
      </c>
      <c r="E9" s="8">
        <v>0</v>
      </c>
      <c r="F9" s="8">
        <v>0</v>
      </c>
      <c r="G9" s="8">
        <v>295</v>
      </c>
      <c r="H9" s="8">
        <v>6716389</v>
      </c>
      <c r="I9" s="8">
        <v>0</v>
      </c>
      <c r="J9" s="8">
        <v>0</v>
      </c>
      <c r="K9" s="8">
        <v>292</v>
      </c>
      <c r="L9" s="8">
        <v>12295556</v>
      </c>
      <c r="M9" s="8">
        <v>0</v>
      </c>
      <c r="N9" s="8">
        <v>0</v>
      </c>
      <c r="O9" s="8">
        <v>299</v>
      </c>
      <c r="P9" s="8">
        <v>8216196</v>
      </c>
      <c r="Q9" s="8">
        <v>0</v>
      </c>
      <c r="R9" s="8">
        <v>0</v>
      </c>
      <c r="S9" s="8">
        <v>264</v>
      </c>
      <c r="T9" s="8">
        <v>8864300</v>
      </c>
      <c r="U9" s="8">
        <v>0</v>
      </c>
      <c r="V9" s="8">
        <v>0</v>
      </c>
    </row>
    <row r="10" spans="1:22" ht="30" customHeight="1">
      <c r="A10" s="232"/>
      <c r="B10" s="32" t="s">
        <v>5</v>
      </c>
      <c r="C10" s="8">
        <v>72</v>
      </c>
      <c r="D10" s="8">
        <v>534358</v>
      </c>
      <c r="E10" s="8">
        <v>0</v>
      </c>
      <c r="F10" s="8">
        <v>0</v>
      </c>
      <c r="G10" s="8">
        <v>67</v>
      </c>
      <c r="H10" s="8">
        <v>457800</v>
      </c>
      <c r="I10" s="8">
        <v>0</v>
      </c>
      <c r="J10" s="8">
        <v>0</v>
      </c>
      <c r="K10" s="8">
        <v>91</v>
      </c>
      <c r="L10" s="8">
        <v>605800</v>
      </c>
      <c r="M10" s="8">
        <v>0</v>
      </c>
      <c r="N10" s="8">
        <v>0</v>
      </c>
      <c r="O10" s="8">
        <v>61</v>
      </c>
      <c r="P10" s="8">
        <v>402600</v>
      </c>
      <c r="Q10" s="8">
        <v>0</v>
      </c>
      <c r="R10" s="8">
        <v>0</v>
      </c>
      <c r="S10" s="8">
        <v>84</v>
      </c>
      <c r="T10" s="8">
        <v>444600</v>
      </c>
      <c r="U10" s="8">
        <v>0</v>
      </c>
      <c r="V10" s="8">
        <v>0</v>
      </c>
    </row>
    <row r="11" spans="1:22" ht="30" customHeight="1">
      <c r="A11" s="232"/>
      <c r="B11" s="32" t="s">
        <v>10</v>
      </c>
      <c r="C11" s="8">
        <v>2</v>
      </c>
      <c r="D11" s="8">
        <v>8479</v>
      </c>
      <c r="E11" s="8">
        <v>0</v>
      </c>
      <c r="F11" s="8">
        <v>0</v>
      </c>
      <c r="G11" s="8">
        <v>1</v>
      </c>
      <c r="H11" s="8">
        <v>657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</row>
    <row r="12" spans="1:22" ht="30" customHeight="1">
      <c r="A12" s="232"/>
      <c r="B12" s="32" t="s">
        <v>11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</row>
    <row r="13" spans="1:22" ht="30" customHeight="1">
      <c r="A13" s="232"/>
      <c r="B13" s="32" t="s">
        <v>13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</row>
    <row r="14" spans="1:22" ht="30" customHeight="1">
      <c r="A14" s="232"/>
      <c r="B14" s="32" t="s">
        <v>12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</row>
    <row r="15" spans="1:22" ht="30" customHeight="1">
      <c r="A15" s="233"/>
      <c r="B15" s="32" t="s">
        <v>6</v>
      </c>
      <c r="C15" s="9">
        <f t="shared" ref="C15:F15" si="0">SUM(C7:C14)</f>
        <v>6946</v>
      </c>
      <c r="D15" s="9">
        <f t="shared" si="0"/>
        <v>97278305</v>
      </c>
      <c r="E15" s="9">
        <f t="shared" si="0"/>
        <v>0</v>
      </c>
      <c r="F15" s="9">
        <f t="shared" si="0"/>
        <v>0</v>
      </c>
      <c r="G15" s="9">
        <f t="shared" ref="G15:O15" si="1">SUM(G7:G14)</f>
        <v>7103</v>
      </c>
      <c r="H15" s="9">
        <f t="shared" si="1"/>
        <v>87248202</v>
      </c>
      <c r="I15" s="9">
        <f t="shared" si="1"/>
        <v>0</v>
      </c>
      <c r="J15" s="9">
        <f t="shared" si="1"/>
        <v>0</v>
      </c>
      <c r="K15" s="9">
        <f t="shared" si="1"/>
        <v>6197</v>
      </c>
      <c r="L15" s="9">
        <f t="shared" si="1"/>
        <v>88585110</v>
      </c>
      <c r="M15" s="9">
        <f t="shared" si="1"/>
        <v>0</v>
      </c>
      <c r="N15" s="9">
        <f t="shared" si="1"/>
        <v>0</v>
      </c>
      <c r="O15" s="9">
        <f t="shared" si="1"/>
        <v>5896</v>
      </c>
      <c r="P15" s="9">
        <f t="shared" ref="P15:V15" si="2">SUM(P7:P14)</f>
        <v>92172718</v>
      </c>
      <c r="Q15" s="9">
        <f t="shared" si="2"/>
        <v>0</v>
      </c>
      <c r="R15" s="9">
        <f t="shared" si="2"/>
        <v>0</v>
      </c>
      <c r="S15" s="9">
        <f t="shared" si="2"/>
        <v>6369</v>
      </c>
      <c r="T15" s="9">
        <f t="shared" si="2"/>
        <v>80743429</v>
      </c>
      <c r="U15" s="9">
        <f t="shared" si="2"/>
        <v>0</v>
      </c>
      <c r="V15" s="9">
        <f t="shared" si="2"/>
        <v>0</v>
      </c>
    </row>
    <row r="16" spans="1:22" ht="30" customHeight="1">
      <c r="A16" s="234" t="s">
        <v>23</v>
      </c>
      <c r="B16" s="234"/>
      <c r="C16" s="8">
        <v>1968</v>
      </c>
      <c r="D16" s="8">
        <v>74444616</v>
      </c>
      <c r="E16" s="8">
        <v>125</v>
      </c>
      <c r="F16" s="8">
        <v>415600</v>
      </c>
      <c r="G16" s="8">
        <v>2195</v>
      </c>
      <c r="H16" s="8">
        <v>101896237</v>
      </c>
      <c r="I16" s="8">
        <v>144</v>
      </c>
      <c r="J16" s="8">
        <v>718500</v>
      </c>
      <c r="K16" s="8">
        <v>1944</v>
      </c>
      <c r="L16" s="8">
        <v>93845364</v>
      </c>
      <c r="M16" s="8">
        <v>143</v>
      </c>
      <c r="N16" s="8">
        <v>732500</v>
      </c>
      <c r="O16" s="8">
        <v>2738</v>
      </c>
      <c r="P16" s="8">
        <v>105952477</v>
      </c>
      <c r="Q16" s="8">
        <v>341</v>
      </c>
      <c r="R16" s="8">
        <v>1253000</v>
      </c>
      <c r="S16" s="8">
        <v>2444</v>
      </c>
      <c r="T16" s="8">
        <v>129648203</v>
      </c>
      <c r="U16" s="8">
        <v>352</v>
      </c>
      <c r="V16" s="8">
        <v>1737500</v>
      </c>
    </row>
    <row r="17" spans="1:22" ht="30" customHeight="1">
      <c r="A17" s="234" t="s">
        <v>8</v>
      </c>
      <c r="B17" s="234"/>
      <c r="C17" s="9">
        <f t="shared" ref="C17:F17" si="3">SUM(C15:C16)</f>
        <v>8914</v>
      </c>
      <c r="D17" s="9">
        <f t="shared" si="3"/>
        <v>171722921</v>
      </c>
      <c r="E17" s="9">
        <f t="shared" si="3"/>
        <v>125</v>
      </c>
      <c r="F17" s="9">
        <f t="shared" si="3"/>
        <v>415600</v>
      </c>
      <c r="G17" s="9">
        <f t="shared" ref="G17:O17" si="4">SUM(G15:G16)</f>
        <v>9298</v>
      </c>
      <c r="H17" s="9">
        <f t="shared" si="4"/>
        <v>189144439</v>
      </c>
      <c r="I17" s="9">
        <f t="shared" si="4"/>
        <v>144</v>
      </c>
      <c r="J17" s="9">
        <f t="shared" si="4"/>
        <v>718500</v>
      </c>
      <c r="K17" s="9">
        <f t="shared" si="4"/>
        <v>8141</v>
      </c>
      <c r="L17" s="9">
        <f t="shared" si="4"/>
        <v>182430474</v>
      </c>
      <c r="M17" s="9">
        <f t="shared" si="4"/>
        <v>143</v>
      </c>
      <c r="N17" s="9">
        <f t="shared" si="4"/>
        <v>732500</v>
      </c>
      <c r="O17" s="9">
        <f t="shared" si="4"/>
        <v>8634</v>
      </c>
      <c r="P17" s="9">
        <f t="shared" ref="P17:U17" si="5">SUM(P15:P16)</f>
        <v>198125195</v>
      </c>
      <c r="Q17" s="9">
        <f t="shared" si="5"/>
        <v>341</v>
      </c>
      <c r="R17" s="9">
        <f t="shared" si="5"/>
        <v>1253000</v>
      </c>
      <c r="S17" s="9">
        <f t="shared" si="5"/>
        <v>8813</v>
      </c>
      <c r="T17" s="9">
        <f t="shared" si="5"/>
        <v>210391632</v>
      </c>
      <c r="U17" s="9">
        <f t="shared" si="5"/>
        <v>352</v>
      </c>
      <c r="V17" s="9">
        <f>SUM(V15:V16)</f>
        <v>1737500</v>
      </c>
    </row>
    <row r="18" spans="1:22" ht="30" customHeight="1">
      <c r="A18" s="229" t="s">
        <v>24</v>
      </c>
      <c r="B18" s="32" t="s">
        <v>22</v>
      </c>
      <c r="C18" s="8">
        <v>3845</v>
      </c>
      <c r="D18" s="8">
        <v>29847088</v>
      </c>
      <c r="E18" s="8">
        <v>0</v>
      </c>
      <c r="F18" s="8">
        <v>0</v>
      </c>
      <c r="G18" s="8">
        <v>3883</v>
      </c>
      <c r="H18" s="8">
        <v>26362882</v>
      </c>
      <c r="I18" s="8">
        <v>0</v>
      </c>
      <c r="J18" s="8">
        <v>0</v>
      </c>
      <c r="K18" s="8">
        <v>3679</v>
      </c>
      <c r="L18" s="8">
        <v>25937936</v>
      </c>
      <c r="M18" s="8">
        <v>0</v>
      </c>
      <c r="N18" s="8">
        <v>0</v>
      </c>
      <c r="O18" s="8">
        <v>4154</v>
      </c>
      <c r="P18" s="8">
        <v>28388409</v>
      </c>
      <c r="Q18" s="8">
        <v>0</v>
      </c>
      <c r="R18" s="8">
        <v>0</v>
      </c>
      <c r="S18" s="8">
        <v>3890</v>
      </c>
      <c r="T18" s="8">
        <v>28297989</v>
      </c>
      <c r="U18" s="8">
        <v>0</v>
      </c>
      <c r="V18" s="8">
        <v>0</v>
      </c>
    </row>
    <row r="19" spans="1:22" ht="30" customHeight="1">
      <c r="A19" s="229"/>
      <c r="B19" s="32" t="s">
        <v>23</v>
      </c>
      <c r="C19" s="8">
        <v>1832</v>
      </c>
      <c r="D19" s="8">
        <v>19284600</v>
      </c>
      <c r="E19" s="8">
        <v>273</v>
      </c>
      <c r="F19" s="8">
        <v>278800</v>
      </c>
      <c r="G19" s="8">
        <v>1869</v>
      </c>
      <c r="H19" s="8">
        <v>16803884</v>
      </c>
      <c r="I19" s="8">
        <v>135</v>
      </c>
      <c r="J19" s="8">
        <v>137400</v>
      </c>
      <c r="K19" s="8">
        <v>1952</v>
      </c>
      <c r="L19" s="8">
        <v>17308100</v>
      </c>
      <c r="M19" s="8">
        <v>196</v>
      </c>
      <c r="N19" s="8">
        <v>237900</v>
      </c>
      <c r="O19" s="8">
        <v>1763</v>
      </c>
      <c r="P19" s="8">
        <v>17424900</v>
      </c>
      <c r="Q19" s="8">
        <v>119</v>
      </c>
      <c r="R19" s="8">
        <v>157300</v>
      </c>
      <c r="S19" s="8">
        <v>1908</v>
      </c>
      <c r="T19" s="8">
        <v>14766450</v>
      </c>
      <c r="U19" s="8">
        <v>129</v>
      </c>
      <c r="V19" s="8">
        <v>139900</v>
      </c>
    </row>
    <row r="20" spans="1:22" ht="30" customHeight="1">
      <c r="A20" s="229"/>
      <c r="B20" s="32" t="s">
        <v>8</v>
      </c>
      <c r="C20" s="9">
        <f t="shared" ref="C20:F20" si="6">SUM(C18:C19)</f>
        <v>5677</v>
      </c>
      <c r="D20" s="9">
        <f t="shared" si="6"/>
        <v>49131688</v>
      </c>
      <c r="E20" s="9">
        <f t="shared" si="6"/>
        <v>273</v>
      </c>
      <c r="F20" s="9">
        <f t="shared" si="6"/>
        <v>278800</v>
      </c>
      <c r="G20" s="9">
        <f t="shared" ref="G20:O20" si="7">SUM(G18:G19)</f>
        <v>5752</v>
      </c>
      <c r="H20" s="9">
        <f t="shared" si="7"/>
        <v>43166766</v>
      </c>
      <c r="I20" s="9">
        <f t="shared" si="7"/>
        <v>135</v>
      </c>
      <c r="J20" s="9">
        <f t="shared" si="7"/>
        <v>137400</v>
      </c>
      <c r="K20" s="9">
        <f t="shared" si="7"/>
        <v>5631</v>
      </c>
      <c r="L20" s="9">
        <f t="shared" si="7"/>
        <v>43246036</v>
      </c>
      <c r="M20" s="9">
        <f t="shared" si="7"/>
        <v>196</v>
      </c>
      <c r="N20" s="9">
        <f t="shared" si="7"/>
        <v>237900</v>
      </c>
      <c r="O20" s="9">
        <f t="shared" si="7"/>
        <v>5917</v>
      </c>
      <c r="P20" s="9">
        <f t="shared" ref="P20:V20" si="8">SUM(P18:P19)</f>
        <v>45813309</v>
      </c>
      <c r="Q20" s="9">
        <f t="shared" si="8"/>
        <v>119</v>
      </c>
      <c r="R20" s="9">
        <f t="shared" si="8"/>
        <v>157300</v>
      </c>
      <c r="S20" s="9">
        <f t="shared" si="8"/>
        <v>5798</v>
      </c>
      <c r="T20" s="9">
        <f t="shared" si="8"/>
        <v>43064439</v>
      </c>
      <c r="U20" s="9">
        <f t="shared" si="8"/>
        <v>129</v>
      </c>
      <c r="V20" s="9">
        <f t="shared" si="8"/>
        <v>139900</v>
      </c>
    </row>
    <row r="21" spans="1:2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</row>
    <row r="22" spans="1:2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</row>
    <row r="23" spans="1:2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</row>
    <row r="24" spans="1:2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</row>
    <row r="25" spans="1:2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</row>
    <row r="26" spans="1:2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</row>
    <row r="27" spans="1:2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</row>
    <row r="28" spans="1:2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1:2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1:2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</row>
    <row r="32" spans="1:2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1:20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</row>
    <row r="34" spans="1:20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1:20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1:20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1:20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  <row r="38" spans="1:20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</row>
    <row r="39" spans="1:20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</row>
    <row r="40" spans="1:20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</row>
    <row r="41" spans="1:20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</row>
    <row r="42" spans="1:20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</row>
    <row r="43" spans="1:20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</row>
    <row r="44" spans="1:20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</row>
    <row r="45" spans="1:20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</row>
    <row r="46" spans="1:20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spans="1:20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</row>
  </sheetData>
  <sheetProtection selectLockedCells="1"/>
  <mergeCells count="22">
    <mergeCell ref="C4:D4"/>
    <mergeCell ref="C3:F3"/>
    <mergeCell ref="E4:F4"/>
    <mergeCell ref="A18:A20"/>
    <mergeCell ref="A5:B5"/>
    <mergeCell ref="A6:A15"/>
    <mergeCell ref="A16:B16"/>
    <mergeCell ref="A17:B17"/>
    <mergeCell ref="A3:B3"/>
    <mergeCell ref="A4:B4"/>
    <mergeCell ref="S4:T4"/>
    <mergeCell ref="U4:V4"/>
    <mergeCell ref="S3:V3"/>
    <mergeCell ref="G3:J3"/>
    <mergeCell ref="G4:H4"/>
    <mergeCell ref="I4:J4"/>
    <mergeCell ref="K3:N3"/>
    <mergeCell ref="O3:R3"/>
    <mergeCell ref="K4:L4"/>
    <mergeCell ref="M4:N4"/>
    <mergeCell ref="O4:P4"/>
    <mergeCell ref="Q4:R4"/>
  </mergeCells>
  <phoneticPr fontId="2"/>
  <conditionalFormatting sqref="K3:N3">
    <cfRule type="expression" dxfId="66" priority="15">
      <formula>$K$3=""</formula>
    </cfRule>
  </conditionalFormatting>
  <conditionalFormatting sqref="K7:N14">
    <cfRule type="expression" dxfId="65" priority="14">
      <formula>K7=""</formula>
    </cfRule>
  </conditionalFormatting>
  <conditionalFormatting sqref="K16:N16">
    <cfRule type="expression" dxfId="64" priority="13">
      <formula>K16=""</formula>
    </cfRule>
  </conditionalFormatting>
  <conditionalFormatting sqref="K18:N19">
    <cfRule type="expression" dxfId="63" priority="12">
      <formula>K18=""</formula>
    </cfRule>
  </conditionalFormatting>
  <conditionalFormatting sqref="O7:R14">
    <cfRule type="expression" dxfId="62" priority="11">
      <formula>O7=""</formula>
    </cfRule>
  </conditionalFormatting>
  <conditionalFormatting sqref="O16:R16">
    <cfRule type="expression" dxfId="61" priority="10">
      <formula>O16=""</formula>
    </cfRule>
  </conditionalFormatting>
  <conditionalFormatting sqref="O18:R19">
    <cfRule type="expression" dxfId="60" priority="9">
      <formula>O18=""</formula>
    </cfRule>
  </conditionalFormatting>
  <conditionalFormatting sqref="G3:J3">
    <cfRule type="expression" dxfId="59" priority="8">
      <formula>$K$3=""</formula>
    </cfRule>
  </conditionalFormatting>
  <conditionalFormatting sqref="G7:J14">
    <cfRule type="expression" dxfId="58" priority="7">
      <formula>G7=""</formula>
    </cfRule>
  </conditionalFormatting>
  <conditionalFormatting sqref="G16:J16">
    <cfRule type="expression" dxfId="57" priority="6">
      <formula>G16=""</formula>
    </cfRule>
  </conditionalFormatting>
  <conditionalFormatting sqref="G18:J19">
    <cfRule type="expression" dxfId="56" priority="5">
      <formula>G18=""</formula>
    </cfRule>
  </conditionalFormatting>
  <conditionalFormatting sqref="C3:F3">
    <cfRule type="expression" dxfId="55" priority="4">
      <formula>$K$3=""</formula>
    </cfRule>
  </conditionalFormatting>
  <conditionalFormatting sqref="C7:F14">
    <cfRule type="expression" dxfId="54" priority="3">
      <formula>C7=""</formula>
    </cfRule>
  </conditionalFormatting>
  <conditionalFormatting sqref="C16:F16">
    <cfRule type="expression" dxfId="53" priority="2">
      <formula>C16=""</formula>
    </cfRule>
  </conditionalFormatting>
  <conditionalFormatting sqref="C18:F19">
    <cfRule type="expression" dxfId="52" priority="1">
      <formula>C18=""</formula>
    </cfRule>
  </conditionalFormatting>
  <pageMargins left="0.70866141732283472" right="0.70866141732283472" top="0.74803149606299213" bottom="0.74803149606299213" header="0.31496062992125984" footer="0.31496062992125984"/>
  <pageSetup paperSize="9" scale="97" firstPageNumber="37" fitToHeight="0" orientation="portrait" useFirstPageNumber="1" r:id="rId1"/>
  <headerFooter>
    <oddFooter>&amp;C&amp;"ＭＳ 明朝,標準"&amp;P</oddFooter>
  </headerFooter>
  <colBreaks count="1" manualBreakCount="1">
    <brk id="1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showGridLines="0" zoomScale="115" zoomScaleNormal="115" workbookViewId="0">
      <selection activeCell="C14" sqref="C14:E14"/>
    </sheetView>
  </sheetViews>
  <sheetFormatPr defaultRowHeight="13.5"/>
  <cols>
    <col min="1" max="1" width="3.75" customWidth="1"/>
    <col min="2" max="2" width="13.75" customWidth="1"/>
    <col min="3" max="11" width="7.5" customWidth="1"/>
  </cols>
  <sheetData>
    <row r="1" spans="1:13" ht="30" customHeight="1">
      <c r="A1" s="252" t="s">
        <v>25</v>
      </c>
      <c r="B1" s="252"/>
      <c r="C1" s="252"/>
      <c r="D1" s="252"/>
      <c r="E1" s="252"/>
      <c r="F1" s="252"/>
      <c r="G1" s="252"/>
      <c r="H1" s="253"/>
      <c r="I1" s="253"/>
      <c r="J1" s="253"/>
      <c r="K1" s="253"/>
    </row>
    <row r="2" spans="1:13" ht="15" customHeight="1">
      <c r="A2" s="4"/>
      <c r="B2" s="4"/>
      <c r="C2" s="4"/>
      <c r="D2" s="4"/>
      <c r="E2" s="4"/>
      <c r="F2" s="4"/>
      <c r="G2" s="4"/>
    </row>
    <row r="3" spans="1:13" ht="22.5" customHeight="1">
      <c r="A3" s="241" t="s">
        <v>2</v>
      </c>
      <c r="B3" s="242"/>
      <c r="C3" s="240" t="s">
        <v>43</v>
      </c>
      <c r="D3" s="240"/>
      <c r="E3" s="240"/>
      <c r="F3" s="240">
        <v>30</v>
      </c>
      <c r="G3" s="240"/>
      <c r="H3" s="240"/>
      <c r="I3" s="254">
        <f>F3-1</f>
        <v>29</v>
      </c>
      <c r="J3" s="254"/>
      <c r="K3" s="254"/>
      <c r="L3" s="4"/>
      <c r="M3" s="4"/>
    </row>
    <row r="4" spans="1:13" ht="22.5" customHeight="1">
      <c r="A4" s="243"/>
      <c r="B4" s="244"/>
      <c r="C4" s="247" t="s">
        <v>18</v>
      </c>
      <c r="D4" s="249" t="s">
        <v>26</v>
      </c>
      <c r="E4" s="250"/>
      <c r="F4" s="251" t="s">
        <v>18</v>
      </c>
      <c r="G4" s="249" t="s">
        <v>26</v>
      </c>
      <c r="H4" s="250"/>
      <c r="I4" s="251" t="s">
        <v>18</v>
      </c>
      <c r="J4" s="249" t="s">
        <v>26</v>
      </c>
      <c r="K4" s="250"/>
      <c r="L4" s="4"/>
      <c r="M4" s="4"/>
    </row>
    <row r="5" spans="1:13" ht="22.5" customHeight="1">
      <c r="A5" s="245"/>
      <c r="B5" s="246"/>
      <c r="C5" s="248"/>
      <c r="D5" s="26" t="s">
        <v>27</v>
      </c>
      <c r="E5" s="26" t="s">
        <v>28</v>
      </c>
      <c r="F5" s="251"/>
      <c r="G5" s="26" t="s">
        <v>27</v>
      </c>
      <c r="H5" s="26" t="s">
        <v>28</v>
      </c>
      <c r="I5" s="251"/>
      <c r="J5" s="26" t="s">
        <v>27</v>
      </c>
      <c r="K5" s="26" t="s">
        <v>28</v>
      </c>
      <c r="L5" s="4"/>
      <c r="M5" s="4"/>
    </row>
    <row r="6" spans="1:13" ht="11.25" customHeight="1">
      <c r="A6" s="237" t="s">
        <v>21</v>
      </c>
      <c r="B6" s="5"/>
      <c r="C6" s="30" t="s">
        <v>19</v>
      </c>
      <c r="D6" s="30" t="s">
        <v>40</v>
      </c>
      <c r="E6" s="30" t="s">
        <v>40</v>
      </c>
      <c r="F6" s="30" t="s">
        <v>19</v>
      </c>
      <c r="G6" s="30" t="s">
        <v>40</v>
      </c>
      <c r="H6" s="30" t="s">
        <v>40</v>
      </c>
      <c r="I6" s="30" t="s">
        <v>19</v>
      </c>
      <c r="J6" s="30" t="s">
        <v>40</v>
      </c>
      <c r="K6" s="30" t="s">
        <v>40</v>
      </c>
      <c r="L6" s="4"/>
      <c r="M6" s="4"/>
    </row>
    <row r="7" spans="1:13" ht="26.25" customHeight="1">
      <c r="A7" s="238"/>
      <c r="B7" s="31" t="s">
        <v>16</v>
      </c>
      <c r="C7" s="12">
        <v>13899</v>
      </c>
      <c r="D7" s="13">
        <v>16.3</v>
      </c>
      <c r="E7" s="13">
        <v>13</v>
      </c>
      <c r="F7" s="12">
        <v>14639</v>
      </c>
      <c r="G7" s="13">
        <v>16.2</v>
      </c>
      <c r="H7" s="13">
        <v>12.1</v>
      </c>
      <c r="I7" s="12">
        <v>15711</v>
      </c>
      <c r="J7" s="13">
        <v>16.3</v>
      </c>
      <c r="K7" s="13">
        <v>13.6</v>
      </c>
      <c r="L7" s="4"/>
      <c r="M7" s="4"/>
    </row>
    <row r="8" spans="1:13" ht="26.25" customHeight="1">
      <c r="A8" s="238"/>
      <c r="B8" s="28" t="s">
        <v>29</v>
      </c>
      <c r="C8" s="14">
        <v>4327</v>
      </c>
      <c r="D8" s="15">
        <v>4.0999999999999996</v>
      </c>
      <c r="E8" s="15">
        <v>1.8</v>
      </c>
      <c r="F8" s="14">
        <v>3314</v>
      </c>
      <c r="G8" s="15">
        <v>3.3</v>
      </c>
      <c r="H8" s="15">
        <v>1.3</v>
      </c>
      <c r="I8" s="14">
        <v>3097</v>
      </c>
      <c r="J8" s="15">
        <v>3.2</v>
      </c>
      <c r="K8" s="15">
        <v>1.3</v>
      </c>
      <c r="L8" s="4"/>
      <c r="M8" s="4"/>
    </row>
    <row r="9" spans="1:13" ht="26.25" customHeight="1">
      <c r="A9" s="239"/>
      <c r="B9" s="28" t="s">
        <v>6</v>
      </c>
      <c r="C9" s="16">
        <f>SUM(C7:C8)</f>
        <v>18226</v>
      </c>
      <c r="D9" s="15">
        <v>9.6</v>
      </c>
      <c r="E9" s="15">
        <v>4.3</v>
      </c>
      <c r="F9" s="16">
        <f>SUM(F7:F8)</f>
        <v>17953</v>
      </c>
      <c r="G9" s="15">
        <v>9.4</v>
      </c>
      <c r="H9" s="15">
        <v>3.9</v>
      </c>
      <c r="I9" s="16">
        <f>SUM(I7:I8)</f>
        <v>18808</v>
      </c>
      <c r="J9" s="15">
        <v>9.6999999999999993</v>
      </c>
      <c r="K9" s="15">
        <v>4.3</v>
      </c>
      <c r="L9" s="4"/>
      <c r="M9" s="4"/>
    </row>
    <row r="10" spans="1:13" ht="26.25" customHeight="1">
      <c r="A10" s="234" t="s">
        <v>7</v>
      </c>
      <c r="B10" s="234"/>
      <c r="C10" s="14">
        <v>243</v>
      </c>
      <c r="D10" s="15">
        <v>2.2999999999999998</v>
      </c>
      <c r="E10" s="15">
        <v>0.8</v>
      </c>
      <c r="F10" s="14">
        <v>218</v>
      </c>
      <c r="G10" s="15">
        <v>2.1</v>
      </c>
      <c r="H10" s="15">
        <v>0.7</v>
      </c>
      <c r="I10" s="14">
        <v>220</v>
      </c>
      <c r="J10" s="15">
        <v>2.1</v>
      </c>
      <c r="K10" s="15">
        <v>0.8</v>
      </c>
      <c r="L10" s="4"/>
      <c r="M10" s="4"/>
    </row>
    <row r="11" spans="1:13" ht="26.25" customHeight="1">
      <c r="A11" s="234" t="s">
        <v>4</v>
      </c>
      <c r="B11" s="234"/>
      <c r="C11" s="14">
        <v>22414</v>
      </c>
      <c r="D11" s="15">
        <v>6.9</v>
      </c>
      <c r="E11" s="15">
        <v>3.9</v>
      </c>
      <c r="F11" s="14">
        <v>22341</v>
      </c>
      <c r="G11" s="15">
        <v>6.9</v>
      </c>
      <c r="H11" s="15">
        <v>4</v>
      </c>
      <c r="I11" s="14">
        <v>22534</v>
      </c>
      <c r="J11" s="15">
        <v>6.9</v>
      </c>
      <c r="K11" s="15">
        <v>4</v>
      </c>
      <c r="L11" s="4"/>
      <c r="M11" s="4"/>
    </row>
    <row r="12" spans="1:13" ht="26.25" customHeight="1">
      <c r="A12" s="234" t="s">
        <v>5</v>
      </c>
      <c r="B12" s="234"/>
      <c r="C12" s="14">
        <v>6098</v>
      </c>
      <c r="D12" s="15">
        <v>8.6999999999999993</v>
      </c>
      <c r="E12" s="15">
        <v>9.5</v>
      </c>
      <c r="F12" s="14">
        <v>6448</v>
      </c>
      <c r="G12" s="15">
        <v>9.1999999999999993</v>
      </c>
      <c r="H12" s="15">
        <v>10.199999999999999</v>
      </c>
      <c r="I12" s="14">
        <v>6759</v>
      </c>
      <c r="J12" s="15">
        <v>9.6999999999999993</v>
      </c>
      <c r="K12" s="15">
        <v>10.8</v>
      </c>
      <c r="L12" s="4"/>
      <c r="M12" s="4"/>
    </row>
    <row r="13" spans="1:13" ht="26.25" customHeight="1">
      <c r="A13" s="234" t="s">
        <v>24</v>
      </c>
      <c r="B13" s="234"/>
      <c r="C13" s="14">
        <v>18597</v>
      </c>
      <c r="D13" s="15">
        <v>9.5</v>
      </c>
      <c r="E13" s="15">
        <v>9.8000000000000007</v>
      </c>
      <c r="F13" s="14">
        <v>19757</v>
      </c>
      <c r="G13" s="15">
        <v>9.8000000000000007</v>
      </c>
      <c r="H13" s="15">
        <v>10</v>
      </c>
      <c r="I13" s="14">
        <v>21110</v>
      </c>
      <c r="J13" s="15">
        <v>9.6999999999999993</v>
      </c>
      <c r="K13" s="15">
        <v>10.3</v>
      </c>
      <c r="L13" s="4"/>
      <c r="M13" s="4"/>
    </row>
    <row r="14" spans="1:13" ht="22.5" customHeight="1">
      <c r="A14" s="241" t="s">
        <v>2</v>
      </c>
      <c r="B14" s="242"/>
      <c r="C14" s="255">
        <f>I3-1</f>
        <v>28</v>
      </c>
      <c r="D14" s="256"/>
      <c r="E14" s="257"/>
      <c r="F14" s="255">
        <f>C14-1</f>
        <v>27</v>
      </c>
      <c r="G14" s="256"/>
      <c r="H14" s="257"/>
      <c r="I14" s="4"/>
      <c r="J14" s="4"/>
      <c r="K14" s="4"/>
      <c r="L14" s="4"/>
      <c r="M14" s="4"/>
    </row>
    <row r="15" spans="1:13" ht="22.5" customHeight="1">
      <c r="A15" s="243"/>
      <c r="B15" s="244"/>
      <c r="C15" s="251" t="s">
        <v>18</v>
      </c>
      <c r="D15" s="249" t="s">
        <v>26</v>
      </c>
      <c r="E15" s="250"/>
      <c r="F15" s="247" t="s">
        <v>18</v>
      </c>
      <c r="G15" s="249" t="s">
        <v>26</v>
      </c>
      <c r="H15" s="250"/>
      <c r="I15" s="4"/>
      <c r="J15" s="4"/>
      <c r="K15" s="4"/>
      <c r="L15" s="4"/>
      <c r="M15" s="4"/>
    </row>
    <row r="16" spans="1:13" ht="22.5" customHeight="1">
      <c r="A16" s="245"/>
      <c r="B16" s="246"/>
      <c r="C16" s="251"/>
      <c r="D16" s="36" t="s">
        <v>27</v>
      </c>
      <c r="E16" s="36" t="s">
        <v>28</v>
      </c>
      <c r="F16" s="248"/>
      <c r="G16" s="36" t="s">
        <v>27</v>
      </c>
      <c r="H16" s="36" t="s">
        <v>28</v>
      </c>
      <c r="I16" s="4"/>
      <c r="J16" s="4"/>
      <c r="K16" s="4"/>
      <c r="L16" s="4"/>
      <c r="M16" s="4"/>
    </row>
    <row r="17" spans="1:13" ht="11.25" customHeight="1">
      <c r="A17" s="237" t="s">
        <v>21</v>
      </c>
      <c r="B17" s="5"/>
      <c r="C17" s="30" t="s">
        <v>19</v>
      </c>
      <c r="D17" s="30" t="s">
        <v>40</v>
      </c>
      <c r="E17" s="30" t="s">
        <v>40</v>
      </c>
      <c r="F17" s="30" t="s">
        <v>19</v>
      </c>
      <c r="G17" s="30" t="s">
        <v>40</v>
      </c>
      <c r="H17" s="30" t="s">
        <v>40</v>
      </c>
      <c r="I17" s="4"/>
      <c r="J17" s="4"/>
      <c r="K17" s="4"/>
      <c r="L17" s="4"/>
      <c r="M17" s="4"/>
    </row>
    <row r="18" spans="1:13" ht="26.25" customHeight="1">
      <c r="A18" s="238"/>
      <c r="B18" s="31" t="s">
        <v>16</v>
      </c>
      <c r="C18" s="12">
        <v>19345</v>
      </c>
      <c r="D18" s="13">
        <v>20.399999999999999</v>
      </c>
      <c r="E18" s="13">
        <v>16</v>
      </c>
      <c r="F18" s="12">
        <v>20084</v>
      </c>
      <c r="G18" s="13">
        <v>22.1</v>
      </c>
      <c r="H18" s="13">
        <v>17.7</v>
      </c>
      <c r="I18" s="4"/>
      <c r="J18" s="4"/>
      <c r="K18" s="4"/>
      <c r="L18" s="4"/>
      <c r="M18" s="4"/>
    </row>
    <row r="19" spans="1:13" ht="26.25" customHeight="1">
      <c r="A19" s="238"/>
      <c r="B19" s="28" t="s">
        <v>29</v>
      </c>
      <c r="C19" s="14">
        <v>1780</v>
      </c>
      <c r="D19" s="15">
        <v>1.8</v>
      </c>
      <c r="E19" s="15">
        <v>0.9</v>
      </c>
      <c r="F19" s="14">
        <v>1620</v>
      </c>
      <c r="G19" s="15">
        <v>2.2000000000000002</v>
      </c>
      <c r="H19" s="15">
        <v>0.9</v>
      </c>
      <c r="I19" s="4"/>
      <c r="J19" s="4"/>
      <c r="K19" s="4"/>
      <c r="L19" s="4"/>
      <c r="M19" s="4"/>
    </row>
    <row r="20" spans="1:13" ht="26.25" customHeight="1">
      <c r="A20" s="239"/>
      <c r="B20" s="28" t="s">
        <v>6</v>
      </c>
      <c r="C20" s="16">
        <f>SUM(C18:C19)</f>
        <v>21125</v>
      </c>
      <c r="D20" s="15">
        <v>10.9</v>
      </c>
      <c r="E20" s="15">
        <v>4.5</v>
      </c>
      <c r="F20" s="16">
        <f>SUM(F18:F19)</f>
        <v>21704</v>
      </c>
      <c r="G20" s="15">
        <v>13.1</v>
      </c>
      <c r="H20" s="15">
        <v>5.0999999999999996</v>
      </c>
      <c r="I20" s="4"/>
      <c r="J20" s="4"/>
      <c r="K20" s="4"/>
      <c r="L20" s="4"/>
      <c r="M20" s="4"/>
    </row>
    <row r="21" spans="1:13" ht="26.25" customHeight="1">
      <c r="A21" s="234" t="s">
        <v>7</v>
      </c>
      <c r="B21" s="234"/>
      <c r="C21" s="14">
        <v>186</v>
      </c>
      <c r="D21" s="15">
        <v>5.3</v>
      </c>
      <c r="E21" s="15">
        <v>1.6</v>
      </c>
      <c r="F21" s="14">
        <v>230</v>
      </c>
      <c r="G21" s="15">
        <v>2.4</v>
      </c>
      <c r="H21" s="15">
        <v>0.8</v>
      </c>
      <c r="I21" s="4"/>
      <c r="J21" s="4"/>
      <c r="K21" s="4"/>
      <c r="L21" s="4"/>
    </row>
    <row r="22" spans="1:13" ht="26.25" customHeight="1">
      <c r="A22" s="234" t="s">
        <v>4</v>
      </c>
      <c r="B22" s="234"/>
      <c r="C22" s="14">
        <v>23158</v>
      </c>
      <c r="D22" s="15">
        <v>7.1</v>
      </c>
      <c r="E22" s="15">
        <v>4.0999999999999996</v>
      </c>
      <c r="F22" s="14">
        <v>22757</v>
      </c>
      <c r="G22" s="15">
        <v>7.5</v>
      </c>
      <c r="H22" s="15">
        <v>4.7</v>
      </c>
      <c r="I22" s="4"/>
      <c r="J22" s="4"/>
      <c r="K22" s="4"/>
      <c r="L22" s="4"/>
    </row>
    <row r="23" spans="1:13" ht="26.25" customHeight="1">
      <c r="A23" s="234" t="s">
        <v>5</v>
      </c>
      <c r="B23" s="234"/>
      <c r="C23" s="14">
        <v>6966</v>
      </c>
      <c r="D23" s="15">
        <v>9.9</v>
      </c>
      <c r="E23" s="15">
        <v>10.7</v>
      </c>
      <c r="F23" s="14">
        <v>7099</v>
      </c>
      <c r="G23" s="15">
        <v>10.9</v>
      </c>
      <c r="H23" s="15">
        <v>11.1</v>
      </c>
      <c r="I23" s="4"/>
      <c r="J23" s="4"/>
      <c r="K23" s="4"/>
      <c r="L23" s="4"/>
    </row>
    <row r="24" spans="1:13" ht="26.25" customHeight="1">
      <c r="A24" s="234" t="s">
        <v>24</v>
      </c>
      <c r="B24" s="234"/>
      <c r="C24" s="14">
        <v>23002</v>
      </c>
      <c r="D24" s="15">
        <v>10.7</v>
      </c>
      <c r="E24" s="15">
        <v>11.1</v>
      </c>
      <c r="F24" s="14">
        <v>24647</v>
      </c>
      <c r="G24" s="15">
        <v>13.8</v>
      </c>
      <c r="H24" s="15">
        <v>14.5</v>
      </c>
      <c r="I24" s="4"/>
      <c r="J24" s="4"/>
      <c r="K24" s="4"/>
      <c r="L24" s="4"/>
    </row>
    <row r="25" spans="1:13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1:1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</row>
    <row r="28" spans="1:1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1:1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</row>
    <row r="30" spans="1:1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</row>
    <row r="31" spans="1:1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</row>
    <row r="35" spans="1:1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</row>
    <row r="36" spans="1:1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</row>
    <row r="37" spans="1:1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</row>
    <row r="38" spans="1:1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spans="1:1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</row>
    <row r="42" spans="1:1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</row>
    <row r="43" spans="1:1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spans="1:1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</row>
    <row r="45" spans="1:1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spans="1:1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1:1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1:1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</row>
  </sheetData>
  <sheetProtection selectLockedCells="1"/>
  <mergeCells count="28">
    <mergeCell ref="A24:B24"/>
    <mergeCell ref="A1:K1"/>
    <mergeCell ref="F15:F16"/>
    <mergeCell ref="G15:H15"/>
    <mergeCell ref="A17:A20"/>
    <mergeCell ref="A21:B21"/>
    <mergeCell ref="A22:B22"/>
    <mergeCell ref="A23:B23"/>
    <mergeCell ref="I3:K3"/>
    <mergeCell ref="F4:F5"/>
    <mergeCell ref="G4:H4"/>
    <mergeCell ref="I4:I5"/>
    <mergeCell ref="J4:K4"/>
    <mergeCell ref="A14:B16"/>
    <mergeCell ref="C14:E14"/>
    <mergeCell ref="F14:H14"/>
    <mergeCell ref="C15:C16"/>
    <mergeCell ref="D15:E15"/>
    <mergeCell ref="A10:B10"/>
    <mergeCell ref="A11:B11"/>
    <mergeCell ref="A12:B12"/>
    <mergeCell ref="A13:B13"/>
    <mergeCell ref="A6:A9"/>
    <mergeCell ref="F3:H3"/>
    <mergeCell ref="A3:B5"/>
    <mergeCell ref="C4:C5"/>
    <mergeCell ref="C3:E3"/>
    <mergeCell ref="D4:E4"/>
  </mergeCells>
  <phoneticPr fontId="2"/>
  <conditionalFormatting sqref="C7:E13">
    <cfRule type="expression" dxfId="51" priority="9">
      <formula>C7=""</formula>
    </cfRule>
  </conditionalFormatting>
  <conditionalFormatting sqref="C3:E3">
    <cfRule type="expression" dxfId="50" priority="8">
      <formula>$C$3=""</formula>
    </cfRule>
  </conditionalFormatting>
  <conditionalFormatting sqref="I7:K13">
    <cfRule type="expression" dxfId="49" priority="6">
      <formula>I7=""</formula>
    </cfRule>
  </conditionalFormatting>
  <conditionalFormatting sqref="F7:H13">
    <cfRule type="expression" dxfId="48" priority="5">
      <formula>F7=""</formula>
    </cfRule>
  </conditionalFormatting>
  <conditionalFormatting sqref="F3:H3">
    <cfRule type="expression" dxfId="47" priority="4">
      <formula>$C$3=""</formula>
    </cfRule>
  </conditionalFormatting>
  <conditionalFormatting sqref="C18:E24">
    <cfRule type="expression" dxfId="46" priority="3">
      <formula>C18=""</formula>
    </cfRule>
  </conditionalFormatting>
  <conditionalFormatting sqref="F7:H13">
    <cfRule type="expression" dxfId="45" priority="2">
      <formula>F7=""</formula>
    </cfRule>
  </conditionalFormatting>
  <conditionalFormatting sqref="I7:K13">
    <cfRule type="expression" dxfId="44" priority="1">
      <formula>I7=""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39" orientation="portrait" useFirstPageNumber="1" r:id="rId1"/>
  <headerFooter>
    <oddFooter>&amp;C&amp;"ＭＳ 明朝,標準"&amp;P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showGridLines="0" zoomScale="115" zoomScaleNormal="115" workbookViewId="0">
      <selection activeCell="E14" sqref="E14"/>
    </sheetView>
  </sheetViews>
  <sheetFormatPr defaultRowHeight="13.5"/>
  <cols>
    <col min="1" max="1" width="3.75" style="4" customWidth="1"/>
    <col min="2" max="2" width="13.75" style="4" customWidth="1"/>
    <col min="3" max="3" width="8.625" style="4" customWidth="1"/>
    <col min="4" max="4" width="12.5" style="4" customWidth="1"/>
    <col min="5" max="5" width="8.75" style="4" customWidth="1"/>
    <col min="6" max="6" width="12.5" style="4" customWidth="1"/>
    <col min="7" max="7" width="8.75" style="4" customWidth="1"/>
    <col min="8" max="8" width="12.5" style="4" customWidth="1"/>
    <col min="9" max="16384" width="9" style="4"/>
  </cols>
  <sheetData>
    <row r="1" spans="1:8" ht="30" customHeight="1">
      <c r="A1" s="252" t="s">
        <v>115</v>
      </c>
      <c r="B1" s="252"/>
      <c r="C1" s="252"/>
      <c r="D1" s="252"/>
      <c r="E1" s="252"/>
      <c r="F1" s="252"/>
      <c r="G1" s="252"/>
      <c r="H1" s="252"/>
    </row>
    <row r="2" spans="1:8" ht="22.5" customHeight="1">
      <c r="A2" s="44"/>
      <c r="B2" s="44"/>
      <c r="C2" s="44"/>
      <c r="D2" s="44"/>
      <c r="E2" s="44"/>
      <c r="F2" s="44"/>
      <c r="G2" s="44"/>
      <c r="H2" s="44"/>
    </row>
    <row r="3" spans="1:8" ht="18.75" customHeight="1">
      <c r="A3" s="263" t="s">
        <v>114</v>
      </c>
      <c r="B3" s="263"/>
      <c r="C3" s="263"/>
      <c r="D3" s="263"/>
      <c r="E3" s="263"/>
      <c r="F3" s="263"/>
      <c r="G3" s="263"/>
      <c r="H3" s="263"/>
    </row>
    <row r="4" spans="1:8" ht="7.5" customHeight="1">
      <c r="A4" s="10"/>
      <c r="B4" s="10"/>
      <c r="C4" s="10"/>
      <c r="D4" s="10"/>
      <c r="E4" s="10"/>
      <c r="F4" s="10"/>
      <c r="G4" s="10"/>
      <c r="H4" s="10"/>
    </row>
    <row r="5" spans="1:8" ht="18.75" customHeight="1">
      <c r="A5" s="258" t="s">
        <v>2</v>
      </c>
      <c r="B5" s="259"/>
      <c r="C5" s="262" t="s">
        <v>43</v>
      </c>
      <c r="D5" s="262"/>
      <c r="E5" s="262" t="s">
        <v>111</v>
      </c>
      <c r="F5" s="262"/>
      <c r="G5" s="262" t="s">
        <v>110</v>
      </c>
      <c r="H5" s="262"/>
    </row>
    <row r="6" spans="1:8" ht="18.75" customHeight="1">
      <c r="A6" s="260"/>
      <c r="B6" s="261"/>
      <c r="C6" s="45" t="s">
        <v>30</v>
      </c>
      <c r="D6" s="45" t="s">
        <v>17</v>
      </c>
      <c r="E6" s="45" t="s">
        <v>30</v>
      </c>
      <c r="F6" s="45" t="s">
        <v>17</v>
      </c>
      <c r="G6" s="45" t="s">
        <v>30</v>
      </c>
      <c r="H6" s="45" t="s">
        <v>17</v>
      </c>
    </row>
    <row r="7" spans="1:8" ht="11.25" customHeight="1">
      <c r="A7" s="267" t="s">
        <v>60</v>
      </c>
      <c r="B7" s="5"/>
      <c r="C7" s="6" t="s">
        <v>1</v>
      </c>
      <c r="D7" s="6" t="s">
        <v>3</v>
      </c>
      <c r="E7" s="6" t="s">
        <v>1</v>
      </c>
      <c r="F7" s="6" t="s">
        <v>3</v>
      </c>
      <c r="G7" s="6" t="s">
        <v>1</v>
      </c>
      <c r="H7" s="6" t="s">
        <v>3</v>
      </c>
    </row>
    <row r="8" spans="1:8" ht="18.75" customHeight="1">
      <c r="A8" s="268"/>
      <c r="B8" s="27" t="s">
        <v>21</v>
      </c>
      <c r="C8" s="142">
        <v>406</v>
      </c>
      <c r="D8" s="142">
        <v>27690263</v>
      </c>
      <c r="E8" s="142">
        <v>517</v>
      </c>
      <c r="F8" s="142">
        <v>42111690</v>
      </c>
      <c r="G8" s="142">
        <v>699</v>
      </c>
      <c r="H8" s="142">
        <v>57376403</v>
      </c>
    </row>
    <row r="9" spans="1:8" ht="18.75" customHeight="1">
      <c r="A9" s="268"/>
      <c r="B9" s="41" t="s">
        <v>7</v>
      </c>
      <c r="C9" s="140">
        <v>11</v>
      </c>
      <c r="D9" s="140">
        <v>759600</v>
      </c>
      <c r="E9" s="140">
        <v>25</v>
      </c>
      <c r="F9" s="140">
        <v>1880500</v>
      </c>
      <c r="G9" s="140">
        <v>25</v>
      </c>
      <c r="H9" s="140">
        <v>1520680</v>
      </c>
    </row>
    <row r="10" spans="1:8" ht="18.75" customHeight="1">
      <c r="A10" s="268"/>
      <c r="B10" s="41" t="s">
        <v>4</v>
      </c>
      <c r="C10" s="140">
        <v>756</v>
      </c>
      <c r="D10" s="140">
        <v>34303529</v>
      </c>
      <c r="E10" s="140">
        <v>724</v>
      </c>
      <c r="F10" s="140">
        <v>57189233</v>
      </c>
      <c r="G10" s="140">
        <v>896</v>
      </c>
      <c r="H10" s="140">
        <v>61326742</v>
      </c>
    </row>
    <row r="11" spans="1:8" ht="18.75" customHeight="1">
      <c r="A11" s="268"/>
      <c r="B11" s="41" t="s">
        <v>5</v>
      </c>
      <c r="C11" s="140">
        <v>275</v>
      </c>
      <c r="D11" s="140">
        <v>1824500</v>
      </c>
      <c r="E11" s="140">
        <v>237</v>
      </c>
      <c r="F11" s="140">
        <v>1410500</v>
      </c>
      <c r="G11" s="140">
        <v>342</v>
      </c>
      <c r="H11" s="140">
        <v>2396100</v>
      </c>
    </row>
    <row r="12" spans="1:8" ht="18.75" customHeight="1">
      <c r="A12" s="269"/>
      <c r="B12" s="43" t="s">
        <v>72</v>
      </c>
      <c r="C12" s="141">
        <f>SUM(C8:C11)</f>
        <v>1448</v>
      </c>
      <c r="D12" s="141">
        <f>SUM(D8:D11)</f>
        <v>64577892</v>
      </c>
      <c r="E12" s="141">
        <f>SUM(E8:E11)</f>
        <v>1503</v>
      </c>
      <c r="F12" s="141">
        <f>SUM(F8:F11)</f>
        <v>102591923</v>
      </c>
      <c r="G12" s="141">
        <v>1962</v>
      </c>
      <c r="H12" s="141">
        <v>122619925</v>
      </c>
    </row>
    <row r="13" spans="1:8" ht="18.75" customHeight="1" thickBot="1">
      <c r="A13" s="234" t="s">
        <v>31</v>
      </c>
      <c r="B13" s="234"/>
      <c r="C13" s="140">
        <v>663</v>
      </c>
      <c r="D13" s="140">
        <v>48312143</v>
      </c>
      <c r="E13" s="140">
        <v>600</v>
      </c>
      <c r="F13" s="140">
        <v>34134712</v>
      </c>
      <c r="G13" s="140">
        <v>900</v>
      </c>
      <c r="H13" s="140">
        <v>65556954</v>
      </c>
    </row>
    <row r="14" spans="1:8" ht="18.75" customHeight="1" thickTop="1">
      <c r="A14" s="264" t="s">
        <v>8</v>
      </c>
      <c r="B14" s="265"/>
      <c r="C14" s="139">
        <f>SUM(C12:C13)</f>
        <v>2111</v>
      </c>
      <c r="D14" s="139">
        <f>SUM(D12:D13)</f>
        <v>112890035</v>
      </c>
      <c r="E14" s="139">
        <f>SUM(E12:E13)</f>
        <v>2103</v>
      </c>
      <c r="F14" s="139">
        <f>SUM(F12:F13)</f>
        <v>136726635</v>
      </c>
      <c r="G14" s="139">
        <v>2862</v>
      </c>
      <c r="H14" s="139">
        <v>188176879</v>
      </c>
    </row>
    <row r="15" spans="1:8" ht="18.75" customHeight="1">
      <c r="A15" s="266" t="s">
        <v>113</v>
      </c>
      <c r="B15" s="266"/>
      <c r="C15" s="266"/>
      <c r="D15" s="266"/>
      <c r="E15" s="266"/>
      <c r="F15" s="266"/>
      <c r="G15" s="266"/>
      <c r="H15" s="266"/>
    </row>
    <row r="16" spans="1:8" ht="22.5" customHeight="1">
      <c r="A16" s="10"/>
      <c r="B16" s="10"/>
      <c r="C16" s="10"/>
      <c r="D16" s="10"/>
      <c r="E16" s="10"/>
      <c r="F16" s="10"/>
      <c r="G16" s="10"/>
      <c r="H16" s="10"/>
    </row>
    <row r="17" spans="1:8" ht="14.25">
      <c r="A17" s="263" t="s">
        <v>127</v>
      </c>
      <c r="B17" s="263"/>
      <c r="C17" s="263"/>
      <c r="D17" s="263"/>
      <c r="E17" s="263"/>
      <c r="F17" s="263"/>
      <c r="G17" s="263"/>
      <c r="H17" s="263"/>
    </row>
    <row r="18" spans="1:8" ht="7.5" customHeight="1">
      <c r="A18" s="10"/>
      <c r="B18" s="10"/>
      <c r="C18" s="10"/>
      <c r="D18" s="10"/>
      <c r="E18" s="10"/>
      <c r="F18" s="10"/>
      <c r="G18" s="10"/>
      <c r="H18" s="10"/>
    </row>
    <row r="19" spans="1:8" ht="18.75" customHeight="1">
      <c r="A19" s="258" t="s">
        <v>2</v>
      </c>
      <c r="B19" s="259"/>
      <c r="C19" s="262" t="s">
        <v>43</v>
      </c>
      <c r="D19" s="262"/>
      <c r="E19" s="262" t="s">
        <v>111</v>
      </c>
      <c r="F19" s="262"/>
      <c r="G19" s="262" t="s">
        <v>110</v>
      </c>
      <c r="H19" s="262"/>
    </row>
    <row r="20" spans="1:8" ht="18.75" customHeight="1">
      <c r="A20" s="260"/>
      <c r="B20" s="261"/>
      <c r="C20" s="40" t="s">
        <v>30</v>
      </c>
      <c r="D20" s="40" t="s">
        <v>17</v>
      </c>
      <c r="E20" s="40" t="s">
        <v>30</v>
      </c>
      <c r="F20" s="40" t="s">
        <v>17</v>
      </c>
      <c r="G20" s="40" t="s">
        <v>30</v>
      </c>
      <c r="H20" s="40" t="s">
        <v>17</v>
      </c>
    </row>
    <row r="21" spans="1:8" ht="11.25" customHeight="1">
      <c r="A21" s="267" t="s">
        <v>60</v>
      </c>
      <c r="B21" s="5"/>
      <c r="C21" s="6" t="s">
        <v>1</v>
      </c>
      <c r="D21" s="6" t="s">
        <v>3</v>
      </c>
      <c r="E21" s="6" t="s">
        <v>1</v>
      </c>
      <c r="F21" s="6" t="s">
        <v>3</v>
      </c>
      <c r="G21" s="6" t="s">
        <v>1</v>
      </c>
      <c r="H21" s="6" t="s">
        <v>3</v>
      </c>
    </row>
    <row r="22" spans="1:8" ht="18.75" customHeight="1">
      <c r="A22" s="268"/>
      <c r="B22" s="27" t="s">
        <v>21</v>
      </c>
      <c r="C22" s="142">
        <v>361</v>
      </c>
      <c r="D22" s="142">
        <v>33260626</v>
      </c>
      <c r="E22" s="142">
        <v>306</v>
      </c>
      <c r="F22" s="142">
        <v>28863146</v>
      </c>
      <c r="G22" s="142">
        <v>271</v>
      </c>
      <c r="H22" s="142">
        <v>24380235</v>
      </c>
    </row>
    <row r="23" spans="1:8" ht="18.75" customHeight="1">
      <c r="A23" s="268"/>
      <c r="B23" s="41" t="s">
        <v>7</v>
      </c>
      <c r="C23" s="140">
        <v>10</v>
      </c>
      <c r="D23" s="140">
        <v>500000</v>
      </c>
      <c r="E23" s="140">
        <v>30</v>
      </c>
      <c r="F23" s="140">
        <v>2062311</v>
      </c>
      <c r="G23" s="140">
        <v>13</v>
      </c>
      <c r="H23" s="140">
        <v>1184280</v>
      </c>
    </row>
    <row r="24" spans="1:8" ht="18.75" customHeight="1">
      <c r="A24" s="268"/>
      <c r="B24" s="41" t="s">
        <v>4</v>
      </c>
      <c r="C24" s="140">
        <v>479</v>
      </c>
      <c r="D24" s="140">
        <v>46837932</v>
      </c>
      <c r="E24" s="140">
        <v>616</v>
      </c>
      <c r="F24" s="140">
        <v>74034260</v>
      </c>
      <c r="G24" s="140">
        <v>218</v>
      </c>
      <c r="H24" s="140">
        <v>34877368</v>
      </c>
    </row>
    <row r="25" spans="1:8" ht="18.75" customHeight="1">
      <c r="A25" s="268"/>
      <c r="B25" s="41" t="s">
        <v>5</v>
      </c>
      <c r="C25" s="140">
        <v>208</v>
      </c>
      <c r="D25" s="140">
        <v>1692187</v>
      </c>
      <c r="E25" s="140">
        <v>166</v>
      </c>
      <c r="F25" s="140">
        <v>1278200</v>
      </c>
      <c r="G25" s="140">
        <v>186</v>
      </c>
      <c r="H25" s="140">
        <v>1483100</v>
      </c>
    </row>
    <row r="26" spans="1:8" ht="18.75" customHeight="1">
      <c r="A26" s="269"/>
      <c r="B26" s="43" t="s">
        <v>72</v>
      </c>
      <c r="C26" s="141">
        <f>SUM(C22:C25)</f>
        <v>1058</v>
      </c>
      <c r="D26" s="141">
        <f>SUM(D22:D25)</f>
        <v>82290745</v>
      </c>
      <c r="E26" s="141">
        <f>SUM(E22:E25)</f>
        <v>1118</v>
      </c>
      <c r="F26" s="141">
        <f>SUM(F22:F25)</f>
        <v>106237917</v>
      </c>
      <c r="G26" s="141">
        <v>688</v>
      </c>
      <c r="H26" s="141">
        <v>61924983</v>
      </c>
    </row>
    <row r="27" spans="1:8" ht="18.75" customHeight="1" thickBot="1">
      <c r="A27" s="234" t="s">
        <v>31</v>
      </c>
      <c r="B27" s="234"/>
      <c r="C27" s="140">
        <v>502</v>
      </c>
      <c r="D27" s="140">
        <v>35224120</v>
      </c>
      <c r="E27" s="140">
        <v>483</v>
      </c>
      <c r="F27" s="140">
        <v>45172166</v>
      </c>
      <c r="G27" s="140">
        <v>388</v>
      </c>
      <c r="H27" s="140">
        <v>33308412</v>
      </c>
    </row>
    <row r="28" spans="1:8" ht="18.75" customHeight="1" thickTop="1">
      <c r="A28" s="264" t="s">
        <v>8</v>
      </c>
      <c r="B28" s="265"/>
      <c r="C28" s="139">
        <f>SUM(C26:C27)</f>
        <v>1560</v>
      </c>
      <c r="D28" s="139">
        <f>SUM(D26:D27)</f>
        <v>117514865</v>
      </c>
      <c r="E28" s="139">
        <f>SUM(E26:E27)</f>
        <v>1601</v>
      </c>
      <c r="F28" s="139">
        <f>SUM(F26:F27)</f>
        <v>151410083</v>
      </c>
      <c r="G28" s="139">
        <v>1076</v>
      </c>
      <c r="H28" s="139">
        <v>95233395</v>
      </c>
    </row>
    <row r="29" spans="1:8" ht="18.75" customHeight="1">
      <c r="A29" s="266" t="str">
        <f>A15</f>
        <v>（注）市税計には、個人県民税分を含む。</v>
      </c>
      <c r="B29" s="266"/>
      <c r="C29" s="266"/>
      <c r="D29" s="266"/>
      <c r="E29" s="266"/>
      <c r="F29" s="266"/>
      <c r="G29" s="266"/>
      <c r="H29" s="266"/>
    </row>
    <row r="30" spans="1:8" ht="22.5" customHeight="1">
      <c r="A30" s="10"/>
      <c r="B30" s="10"/>
      <c r="C30" s="10"/>
      <c r="D30" s="10"/>
      <c r="E30" s="10"/>
      <c r="F30" s="10"/>
      <c r="G30" s="10"/>
      <c r="H30" s="10"/>
    </row>
    <row r="31" spans="1:8" ht="18.75" customHeight="1">
      <c r="A31" s="263" t="s">
        <v>112</v>
      </c>
      <c r="B31" s="263"/>
      <c r="C31" s="263"/>
      <c r="D31" s="263"/>
      <c r="E31" s="263"/>
      <c r="F31" s="263"/>
      <c r="G31" s="263"/>
      <c r="H31" s="263"/>
    </row>
    <row r="32" spans="1:8" ht="7.5" customHeight="1">
      <c r="A32" s="10"/>
      <c r="B32" s="10"/>
      <c r="C32" s="10"/>
      <c r="D32" s="10"/>
      <c r="E32" s="10"/>
      <c r="F32" s="10"/>
      <c r="G32" s="10"/>
      <c r="H32" s="10"/>
    </row>
    <row r="33" spans="1:8" ht="18.75" customHeight="1">
      <c r="A33" s="258" t="s">
        <v>2</v>
      </c>
      <c r="B33" s="259"/>
      <c r="C33" s="262" t="str">
        <f>C19</f>
        <v>令和元年度</v>
      </c>
      <c r="D33" s="262"/>
      <c r="E33" s="262" t="s">
        <v>111</v>
      </c>
      <c r="F33" s="262"/>
      <c r="G33" s="262" t="s">
        <v>110</v>
      </c>
      <c r="H33" s="262"/>
    </row>
    <row r="34" spans="1:8" ht="18.75" customHeight="1">
      <c r="A34" s="260"/>
      <c r="B34" s="261"/>
      <c r="C34" s="45" t="s">
        <v>30</v>
      </c>
      <c r="D34" s="45" t="s">
        <v>17</v>
      </c>
      <c r="E34" s="45" t="s">
        <v>30</v>
      </c>
      <c r="F34" s="45" t="s">
        <v>17</v>
      </c>
      <c r="G34" s="45" t="s">
        <v>30</v>
      </c>
      <c r="H34" s="45" t="s">
        <v>17</v>
      </c>
    </row>
    <row r="35" spans="1:8" ht="11.25" customHeight="1">
      <c r="A35" s="267" t="s">
        <v>60</v>
      </c>
      <c r="B35" s="5"/>
      <c r="C35" s="6" t="s">
        <v>1</v>
      </c>
      <c r="D35" s="6" t="s">
        <v>3</v>
      </c>
      <c r="E35" s="6" t="s">
        <v>1</v>
      </c>
      <c r="F35" s="6" t="s">
        <v>3</v>
      </c>
      <c r="G35" s="6" t="s">
        <v>1</v>
      </c>
      <c r="H35" s="6" t="s">
        <v>3</v>
      </c>
    </row>
    <row r="36" spans="1:8" ht="18.75" customHeight="1">
      <c r="A36" s="268"/>
      <c r="B36" s="27" t="s">
        <v>21</v>
      </c>
      <c r="C36" s="142">
        <v>369</v>
      </c>
      <c r="D36" s="142">
        <v>34550064</v>
      </c>
      <c r="E36" s="142">
        <v>339</v>
      </c>
      <c r="F36" s="142">
        <v>25084384</v>
      </c>
      <c r="G36" s="142">
        <v>360</v>
      </c>
      <c r="H36" s="142">
        <v>27462676</v>
      </c>
    </row>
    <row r="37" spans="1:8" ht="18.75" customHeight="1">
      <c r="A37" s="268"/>
      <c r="B37" s="41" t="s">
        <v>7</v>
      </c>
      <c r="C37" s="140">
        <v>24</v>
      </c>
      <c r="D37" s="140">
        <v>1957311</v>
      </c>
      <c r="E37" s="140">
        <v>9</v>
      </c>
      <c r="F37" s="140">
        <v>1010000</v>
      </c>
      <c r="G37" s="140">
        <v>8</v>
      </c>
      <c r="H37" s="140">
        <v>812400</v>
      </c>
    </row>
    <row r="38" spans="1:8" ht="18.75" customHeight="1">
      <c r="A38" s="268"/>
      <c r="B38" s="41" t="s">
        <v>4</v>
      </c>
      <c r="C38" s="140">
        <v>573</v>
      </c>
      <c r="D38" s="140">
        <v>70279894</v>
      </c>
      <c r="E38" s="140">
        <v>405</v>
      </c>
      <c r="F38" s="140">
        <v>38209468</v>
      </c>
      <c r="G38" s="140">
        <v>345</v>
      </c>
      <c r="H38" s="140">
        <v>25365321</v>
      </c>
    </row>
    <row r="39" spans="1:8" ht="18.75" customHeight="1">
      <c r="A39" s="268"/>
      <c r="B39" s="41" t="s">
        <v>5</v>
      </c>
      <c r="C39" s="140">
        <v>227</v>
      </c>
      <c r="D39" s="140">
        <v>1767300</v>
      </c>
      <c r="E39" s="140">
        <v>245</v>
      </c>
      <c r="F39" s="140">
        <v>1845200</v>
      </c>
      <c r="G39" s="140">
        <v>247</v>
      </c>
      <c r="H39" s="140">
        <v>1793600</v>
      </c>
    </row>
    <row r="40" spans="1:8" ht="18.75" customHeight="1">
      <c r="A40" s="269"/>
      <c r="B40" s="43" t="s">
        <v>72</v>
      </c>
      <c r="C40" s="141">
        <f>SUM(C36:C39)</f>
        <v>1193</v>
      </c>
      <c r="D40" s="141">
        <f>SUM(D36:D39)</f>
        <v>108554569</v>
      </c>
      <c r="E40" s="141">
        <f>SUM(E36:E39)</f>
        <v>998</v>
      </c>
      <c r="F40" s="141">
        <f>SUM(F36:F39)</f>
        <v>66149052</v>
      </c>
      <c r="G40" s="141">
        <v>960</v>
      </c>
      <c r="H40" s="141">
        <v>55433997</v>
      </c>
    </row>
    <row r="41" spans="1:8" ht="18.75" customHeight="1" thickBot="1">
      <c r="A41" s="234" t="s">
        <v>31</v>
      </c>
      <c r="B41" s="234"/>
      <c r="C41" s="140">
        <v>658</v>
      </c>
      <c r="D41" s="140">
        <v>56806376</v>
      </c>
      <c r="E41" s="140">
        <v>611</v>
      </c>
      <c r="F41" s="140">
        <v>48161013</v>
      </c>
      <c r="G41" s="140">
        <v>594</v>
      </c>
      <c r="H41" s="140">
        <v>51332709</v>
      </c>
    </row>
    <row r="42" spans="1:8" ht="18.75" customHeight="1" thickTop="1">
      <c r="A42" s="264" t="s">
        <v>8</v>
      </c>
      <c r="B42" s="265"/>
      <c r="C42" s="139">
        <f>SUM(C40:C41)</f>
        <v>1851</v>
      </c>
      <c r="D42" s="139">
        <f>SUM(D40:D41)</f>
        <v>165360945</v>
      </c>
      <c r="E42" s="139">
        <f>SUM(E40:E41)</f>
        <v>1609</v>
      </c>
      <c r="F42" s="139">
        <f>SUM(F40:F41)</f>
        <v>114310065</v>
      </c>
      <c r="G42" s="139">
        <v>1554</v>
      </c>
      <c r="H42" s="139">
        <v>106766706</v>
      </c>
    </row>
    <row r="43" spans="1:8" ht="18.75" customHeight="1">
      <c r="A43" s="266" t="str">
        <f>A29</f>
        <v>（注）市税計には、個人県民税分を含む。</v>
      </c>
      <c r="B43" s="266"/>
      <c r="C43" s="266"/>
      <c r="D43" s="266"/>
      <c r="E43" s="266"/>
      <c r="F43" s="266"/>
      <c r="G43" s="266"/>
      <c r="H43" s="266"/>
    </row>
  </sheetData>
  <sheetProtection selectLockedCells="1"/>
  <mergeCells count="28">
    <mergeCell ref="A7:A12"/>
    <mergeCell ref="A17:H17"/>
    <mergeCell ref="A43:H43"/>
    <mergeCell ref="G19:H19"/>
    <mergeCell ref="A28:B28"/>
    <mergeCell ref="A42:B42"/>
    <mergeCell ref="A29:H29"/>
    <mergeCell ref="A31:H31"/>
    <mergeCell ref="A33:B34"/>
    <mergeCell ref="C33:D33"/>
    <mergeCell ref="E33:F33"/>
    <mergeCell ref="G33:H33"/>
    <mergeCell ref="A35:A40"/>
    <mergeCell ref="A41:B41"/>
    <mergeCell ref="A21:A26"/>
    <mergeCell ref="A27:B27"/>
    <mergeCell ref="A14:B14"/>
    <mergeCell ref="A13:B13"/>
    <mergeCell ref="A15:H15"/>
    <mergeCell ref="A19:B20"/>
    <mergeCell ref="C19:D19"/>
    <mergeCell ref="E19:F19"/>
    <mergeCell ref="A1:H1"/>
    <mergeCell ref="A5:B6"/>
    <mergeCell ref="C5:D5"/>
    <mergeCell ref="E5:F5"/>
    <mergeCell ref="G5:H5"/>
    <mergeCell ref="A3:H3"/>
  </mergeCells>
  <phoneticPr fontId="2"/>
  <conditionalFormatting sqref="C8:D11">
    <cfRule type="expression" dxfId="43" priority="21">
      <formula>C8=""</formula>
    </cfRule>
  </conditionalFormatting>
  <conditionalFormatting sqref="C13:D13">
    <cfRule type="expression" dxfId="42" priority="20">
      <formula>C13=""</formula>
    </cfRule>
  </conditionalFormatting>
  <conditionalFormatting sqref="C19:D19">
    <cfRule type="expression" dxfId="41" priority="19">
      <formula>$C$19=""</formula>
    </cfRule>
  </conditionalFormatting>
  <conditionalFormatting sqref="C22:D25">
    <cfRule type="expression" dxfId="40" priority="18">
      <formula>C22=""</formula>
    </cfRule>
  </conditionalFormatting>
  <conditionalFormatting sqref="C27:D27">
    <cfRule type="expression" dxfId="39" priority="17">
      <formula>C27=""</formula>
    </cfRule>
  </conditionalFormatting>
  <conditionalFormatting sqref="C33:D33">
    <cfRule type="expression" dxfId="38" priority="16">
      <formula>$C$19=""</formula>
    </cfRule>
  </conditionalFormatting>
  <conditionalFormatting sqref="C36:D39">
    <cfRule type="expression" dxfId="37" priority="15">
      <formula>C36=""</formula>
    </cfRule>
  </conditionalFormatting>
  <conditionalFormatting sqref="C41:D41">
    <cfRule type="expression" dxfId="36" priority="14">
      <formula>C41=""</formula>
    </cfRule>
  </conditionalFormatting>
  <conditionalFormatting sqref="G22:H25">
    <cfRule type="expression" dxfId="35" priority="13">
      <formula>G22=""</formula>
    </cfRule>
  </conditionalFormatting>
  <conditionalFormatting sqref="G27:H27">
    <cfRule type="expression" dxfId="34" priority="12">
      <formula>G27=""</formula>
    </cfRule>
  </conditionalFormatting>
  <conditionalFormatting sqref="E22:F25">
    <cfRule type="expression" dxfId="33" priority="11">
      <formula>E22=""</formula>
    </cfRule>
  </conditionalFormatting>
  <conditionalFormatting sqref="E27:F27">
    <cfRule type="expression" dxfId="32" priority="10">
      <formula>E27=""</formula>
    </cfRule>
  </conditionalFormatting>
  <conditionalFormatting sqref="G36:H39">
    <cfRule type="expression" dxfId="31" priority="9">
      <formula>G36=""</formula>
    </cfRule>
  </conditionalFormatting>
  <conditionalFormatting sqref="G41:H41">
    <cfRule type="expression" dxfId="30" priority="8">
      <formula>G41=""</formula>
    </cfRule>
  </conditionalFormatting>
  <conditionalFormatting sqref="E36:F39">
    <cfRule type="expression" dxfId="29" priority="7">
      <formula>E36=""</formula>
    </cfRule>
  </conditionalFormatting>
  <conditionalFormatting sqref="E41:F41">
    <cfRule type="expression" dxfId="28" priority="6">
      <formula>E41=""</formula>
    </cfRule>
  </conditionalFormatting>
  <conditionalFormatting sqref="G13:H13">
    <cfRule type="expression" dxfId="27" priority="5">
      <formula>G13=""</formula>
    </cfRule>
  </conditionalFormatting>
  <conditionalFormatting sqref="G8:H11">
    <cfRule type="expression" dxfId="26" priority="4">
      <formula>G8=""</formula>
    </cfRule>
  </conditionalFormatting>
  <conditionalFormatting sqref="E8:F11">
    <cfRule type="expression" dxfId="25" priority="3">
      <formula>E8=""</formula>
    </cfRule>
  </conditionalFormatting>
  <conditionalFormatting sqref="E13:F13">
    <cfRule type="expression" dxfId="24" priority="2">
      <formula>E13=""</formula>
    </cfRule>
  </conditionalFormatting>
  <conditionalFormatting sqref="C5:D5">
    <cfRule type="expression" dxfId="23" priority="1">
      <formula>$C$19=""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40" orientation="portrait" useFirstPageNumber="1" r:id="rId1"/>
  <headerFooter>
    <oddFooter>&amp;C&amp;"ＭＳ 明朝,標準"&amp;P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3"/>
  <sheetViews>
    <sheetView showGridLines="0" view="pageBreakPreview" zoomScale="115" zoomScaleNormal="100" zoomScaleSheetLayoutView="115" workbookViewId="0">
      <selection activeCell="A2" sqref="A2"/>
    </sheetView>
  </sheetViews>
  <sheetFormatPr defaultRowHeight="13.5"/>
  <cols>
    <col min="1" max="1" width="3.75" style="4" customWidth="1"/>
    <col min="2" max="2" width="10.25" style="4" customWidth="1"/>
    <col min="3" max="3" width="5.375" style="4" customWidth="1"/>
    <col min="4" max="4" width="10" style="4" customWidth="1"/>
    <col min="5" max="5" width="5.375" style="4" customWidth="1"/>
    <col min="6" max="6" width="10" style="4" customWidth="1"/>
    <col min="7" max="7" width="5.375" style="4" customWidth="1"/>
    <col min="8" max="8" width="10" style="4" customWidth="1"/>
    <col min="9" max="9" width="5" style="4" customWidth="1"/>
    <col min="10" max="10" width="8.75" style="4" customWidth="1"/>
    <col min="11" max="11" width="5.375" style="4" customWidth="1"/>
    <col min="12" max="12" width="10" style="4" customWidth="1"/>
    <col min="13" max="13" width="3.75" style="4" customWidth="1"/>
    <col min="14" max="14" width="10.25" style="4" customWidth="1"/>
    <col min="15" max="15" width="5.375" style="4" customWidth="1"/>
    <col min="16" max="16" width="10" style="4" customWidth="1"/>
    <col min="17" max="17" width="5.375" style="4" customWidth="1"/>
    <col min="18" max="18" width="10" style="4" customWidth="1"/>
    <col min="19" max="19" width="5.375" style="4" customWidth="1"/>
    <col min="20" max="20" width="10" style="4" customWidth="1"/>
    <col min="21" max="21" width="5" style="4" customWidth="1"/>
    <col min="22" max="22" width="8.75" style="4" customWidth="1"/>
    <col min="23" max="23" width="5.375" style="4" customWidth="1"/>
    <col min="24" max="24" width="10" style="4" customWidth="1"/>
    <col min="25" max="25" width="3.75" style="4" customWidth="1"/>
    <col min="26" max="26" width="10.25" style="4" customWidth="1"/>
    <col min="27" max="27" width="5.375" style="4" customWidth="1"/>
    <col min="28" max="28" width="10" style="4" customWidth="1"/>
    <col min="29" max="29" width="5.375" style="4" customWidth="1"/>
    <col min="30" max="30" width="10" style="4" customWidth="1"/>
    <col min="31" max="31" width="5.375" style="4" customWidth="1"/>
    <col min="32" max="32" width="10" style="4" customWidth="1"/>
    <col min="33" max="33" width="5" style="4" customWidth="1"/>
    <col min="34" max="34" width="8.75" style="4" customWidth="1"/>
    <col min="35" max="35" width="5.375" style="4" customWidth="1"/>
    <col min="36" max="36" width="10" style="4" customWidth="1"/>
    <col min="37" max="37" width="3.75" style="4" customWidth="1"/>
    <col min="38" max="38" width="10.25" style="4" customWidth="1"/>
    <col min="39" max="39" width="5.375" style="4" customWidth="1"/>
    <col min="40" max="40" width="10" style="4" customWidth="1"/>
    <col min="41" max="41" width="5.375" style="4" customWidth="1"/>
    <col min="42" max="42" width="10" style="4" customWidth="1"/>
    <col min="43" max="43" width="5.375" style="4" customWidth="1"/>
    <col min="44" max="44" width="10" style="4" customWidth="1"/>
    <col min="45" max="45" width="5" style="4" customWidth="1"/>
    <col min="46" max="46" width="8.75" style="4" customWidth="1"/>
    <col min="47" max="47" width="5.375" style="4" customWidth="1"/>
    <col min="48" max="48" width="10" style="4" customWidth="1"/>
    <col min="49" max="49" width="3.75" style="4" customWidth="1"/>
    <col min="50" max="50" width="10.25" style="4" customWidth="1"/>
    <col min="51" max="51" width="5.375" style="4" customWidth="1"/>
    <col min="52" max="52" width="10" style="4" customWidth="1"/>
    <col min="53" max="53" width="5.375" style="4" customWidth="1"/>
    <col min="54" max="54" width="10" style="4" customWidth="1"/>
    <col min="55" max="55" width="5.375" style="4" customWidth="1"/>
    <col min="56" max="56" width="10" style="4" customWidth="1"/>
    <col min="57" max="57" width="5" style="4" customWidth="1"/>
    <col min="58" max="58" width="8.75" style="4" customWidth="1"/>
    <col min="59" max="59" width="5.375" style="4" customWidth="1"/>
    <col min="60" max="60" width="10" style="4" customWidth="1"/>
    <col min="61" max="61" width="3.75" style="4" customWidth="1"/>
    <col min="62" max="62" width="10.25" style="4" customWidth="1"/>
    <col min="63" max="63" width="5.375" style="4" customWidth="1"/>
    <col min="64" max="64" width="10" style="4" customWidth="1"/>
    <col min="65" max="65" width="5.375" style="4" customWidth="1"/>
    <col min="66" max="66" width="10" style="4" customWidth="1"/>
    <col min="67" max="67" width="5.375" style="4" customWidth="1"/>
    <col min="68" max="68" width="10" style="4" customWidth="1"/>
    <col min="69" max="69" width="5" style="4" customWidth="1"/>
    <col min="70" max="70" width="8.75" style="4" customWidth="1"/>
    <col min="71" max="71" width="5.375" style="4" customWidth="1"/>
    <col min="72" max="72" width="10" style="4" customWidth="1"/>
    <col min="73" max="73" width="9" style="4" customWidth="1"/>
    <col min="74" max="16384" width="9" style="4"/>
  </cols>
  <sheetData>
    <row r="1" spans="1:72" ht="30" customHeight="1">
      <c r="A1" s="252" t="s">
        <v>126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  <c r="T1" s="252"/>
      <c r="U1" s="252"/>
      <c r="V1" s="252"/>
      <c r="W1" s="252"/>
      <c r="X1" s="252"/>
      <c r="Y1" s="252"/>
      <c r="Z1" s="252"/>
      <c r="AA1" s="252"/>
      <c r="AB1" s="252"/>
      <c r="AC1" s="252"/>
      <c r="AD1" s="252"/>
      <c r="AE1" s="252"/>
      <c r="AF1" s="252"/>
      <c r="AG1" s="252"/>
      <c r="AH1" s="252"/>
      <c r="AI1" s="252"/>
      <c r="AJ1" s="252"/>
      <c r="AK1" s="252"/>
      <c r="AL1" s="252"/>
      <c r="AM1" s="252"/>
      <c r="AN1" s="252"/>
      <c r="AO1" s="252"/>
      <c r="AP1" s="252"/>
      <c r="AQ1" s="252"/>
      <c r="AR1" s="252"/>
      <c r="AS1" s="252"/>
      <c r="AT1" s="252"/>
      <c r="AU1" s="252"/>
      <c r="AV1" s="252"/>
    </row>
    <row r="2" spans="1:72">
      <c r="A2" s="124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</row>
    <row r="3" spans="1:72" ht="22.5" customHeight="1">
      <c r="A3" s="258" t="s">
        <v>2</v>
      </c>
      <c r="B3" s="259"/>
      <c r="C3" s="283" t="s">
        <v>43</v>
      </c>
      <c r="D3" s="284"/>
      <c r="E3" s="284"/>
      <c r="F3" s="284"/>
      <c r="G3" s="284"/>
      <c r="H3" s="284"/>
      <c r="I3" s="284"/>
      <c r="J3" s="284"/>
      <c r="K3" s="284"/>
      <c r="L3" s="285"/>
      <c r="M3" s="258" t="s">
        <v>2</v>
      </c>
      <c r="N3" s="259"/>
      <c r="O3" s="283">
        <v>30</v>
      </c>
      <c r="P3" s="284"/>
      <c r="Q3" s="284"/>
      <c r="R3" s="284"/>
      <c r="S3" s="284"/>
      <c r="T3" s="284"/>
      <c r="U3" s="284"/>
      <c r="V3" s="284"/>
      <c r="W3" s="284"/>
      <c r="X3" s="285"/>
      <c r="Y3" s="258" t="s">
        <v>2</v>
      </c>
      <c r="Z3" s="259"/>
      <c r="AA3" s="283">
        <v>29</v>
      </c>
      <c r="AB3" s="284"/>
      <c r="AC3" s="284"/>
      <c r="AD3" s="284"/>
      <c r="AE3" s="284"/>
      <c r="AF3" s="284"/>
      <c r="AG3" s="284"/>
      <c r="AH3" s="284"/>
      <c r="AI3" s="284"/>
      <c r="AJ3" s="285"/>
      <c r="AK3" s="258" t="s">
        <v>2</v>
      </c>
      <c r="AL3" s="259"/>
      <c r="AM3" s="272">
        <f>AA3-1</f>
        <v>28</v>
      </c>
      <c r="AN3" s="273"/>
      <c r="AO3" s="273"/>
      <c r="AP3" s="273"/>
      <c r="AQ3" s="273"/>
      <c r="AR3" s="273"/>
      <c r="AS3" s="273"/>
      <c r="AT3" s="273"/>
      <c r="AU3" s="273"/>
      <c r="AV3" s="274"/>
      <c r="AW3" s="258" t="s">
        <v>2</v>
      </c>
      <c r="AX3" s="259"/>
      <c r="AY3" s="272">
        <f>AM3-1</f>
        <v>27</v>
      </c>
      <c r="AZ3" s="273"/>
      <c r="BA3" s="273"/>
      <c r="BB3" s="273"/>
      <c r="BC3" s="273"/>
      <c r="BD3" s="273"/>
      <c r="BE3" s="273"/>
      <c r="BF3" s="273"/>
      <c r="BG3" s="273"/>
      <c r="BH3" s="274"/>
      <c r="BI3" s="258" t="s">
        <v>2</v>
      </c>
      <c r="BJ3" s="259"/>
      <c r="BK3" s="272">
        <f>AY3-1</f>
        <v>26</v>
      </c>
      <c r="BL3" s="273"/>
      <c r="BM3" s="273"/>
      <c r="BN3" s="273"/>
      <c r="BO3" s="273"/>
      <c r="BP3" s="273"/>
      <c r="BQ3" s="273"/>
      <c r="BR3" s="273"/>
      <c r="BS3" s="273"/>
      <c r="BT3" s="274"/>
    </row>
    <row r="4" spans="1:72" ht="22.5" customHeight="1">
      <c r="A4" s="270"/>
      <c r="B4" s="271"/>
      <c r="C4" s="275" t="s">
        <v>125</v>
      </c>
      <c r="D4" s="276"/>
      <c r="E4" s="258" t="s">
        <v>124</v>
      </c>
      <c r="F4" s="259"/>
      <c r="G4" s="258" t="s">
        <v>123</v>
      </c>
      <c r="H4" s="279"/>
      <c r="I4" s="161"/>
      <c r="J4" s="160"/>
      <c r="K4" s="275" t="s">
        <v>122</v>
      </c>
      <c r="L4" s="276"/>
      <c r="M4" s="270"/>
      <c r="N4" s="271"/>
      <c r="O4" s="275" t="s">
        <v>125</v>
      </c>
      <c r="P4" s="276"/>
      <c r="Q4" s="258" t="s">
        <v>124</v>
      </c>
      <c r="R4" s="259"/>
      <c r="S4" s="258" t="s">
        <v>123</v>
      </c>
      <c r="T4" s="279"/>
      <c r="U4" s="161"/>
      <c r="V4" s="160"/>
      <c r="W4" s="275" t="s">
        <v>122</v>
      </c>
      <c r="X4" s="276"/>
      <c r="Y4" s="270"/>
      <c r="Z4" s="271"/>
      <c r="AA4" s="275" t="s">
        <v>125</v>
      </c>
      <c r="AB4" s="276"/>
      <c r="AC4" s="258" t="s">
        <v>124</v>
      </c>
      <c r="AD4" s="259"/>
      <c r="AE4" s="258" t="s">
        <v>123</v>
      </c>
      <c r="AF4" s="279"/>
      <c r="AG4" s="161"/>
      <c r="AH4" s="160"/>
      <c r="AI4" s="275" t="s">
        <v>122</v>
      </c>
      <c r="AJ4" s="276"/>
      <c r="AK4" s="270"/>
      <c r="AL4" s="271"/>
      <c r="AM4" s="275" t="s">
        <v>125</v>
      </c>
      <c r="AN4" s="276"/>
      <c r="AO4" s="258" t="s">
        <v>124</v>
      </c>
      <c r="AP4" s="259"/>
      <c r="AQ4" s="258" t="s">
        <v>123</v>
      </c>
      <c r="AR4" s="279"/>
      <c r="AS4" s="161"/>
      <c r="AT4" s="160"/>
      <c r="AU4" s="275" t="s">
        <v>122</v>
      </c>
      <c r="AV4" s="276"/>
      <c r="AW4" s="270"/>
      <c r="AX4" s="271"/>
      <c r="AY4" s="275" t="s">
        <v>125</v>
      </c>
      <c r="AZ4" s="276"/>
      <c r="BA4" s="258" t="s">
        <v>124</v>
      </c>
      <c r="BB4" s="259"/>
      <c r="BC4" s="258" t="s">
        <v>123</v>
      </c>
      <c r="BD4" s="279"/>
      <c r="BE4" s="161"/>
      <c r="BF4" s="160"/>
      <c r="BG4" s="275" t="s">
        <v>122</v>
      </c>
      <c r="BH4" s="276"/>
      <c r="BI4" s="270"/>
      <c r="BJ4" s="271"/>
      <c r="BK4" s="275" t="s">
        <v>125</v>
      </c>
      <c r="BL4" s="276"/>
      <c r="BM4" s="258" t="s">
        <v>124</v>
      </c>
      <c r="BN4" s="259"/>
      <c r="BO4" s="258" t="s">
        <v>123</v>
      </c>
      <c r="BP4" s="279"/>
      <c r="BQ4" s="161"/>
      <c r="BR4" s="160"/>
      <c r="BS4" s="275" t="s">
        <v>122</v>
      </c>
      <c r="BT4" s="276"/>
    </row>
    <row r="5" spans="1:72" ht="22.5" customHeight="1">
      <c r="A5" s="270"/>
      <c r="B5" s="271"/>
      <c r="C5" s="277"/>
      <c r="D5" s="278"/>
      <c r="E5" s="260"/>
      <c r="F5" s="261"/>
      <c r="G5" s="260"/>
      <c r="H5" s="280"/>
      <c r="I5" s="281" t="s">
        <v>121</v>
      </c>
      <c r="J5" s="282"/>
      <c r="K5" s="277"/>
      <c r="L5" s="278"/>
      <c r="M5" s="270"/>
      <c r="N5" s="271"/>
      <c r="O5" s="277"/>
      <c r="P5" s="278"/>
      <c r="Q5" s="260"/>
      <c r="R5" s="261"/>
      <c r="S5" s="260"/>
      <c r="T5" s="280"/>
      <c r="U5" s="281" t="s">
        <v>121</v>
      </c>
      <c r="V5" s="282"/>
      <c r="W5" s="277"/>
      <c r="X5" s="278"/>
      <c r="Y5" s="270"/>
      <c r="Z5" s="271"/>
      <c r="AA5" s="277"/>
      <c r="AB5" s="278"/>
      <c r="AC5" s="260"/>
      <c r="AD5" s="261"/>
      <c r="AE5" s="260"/>
      <c r="AF5" s="280"/>
      <c r="AG5" s="281" t="s">
        <v>121</v>
      </c>
      <c r="AH5" s="282"/>
      <c r="AI5" s="277"/>
      <c r="AJ5" s="278"/>
      <c r="AK5" s="270"/>
      <c r="AL5" s="271"/>
      <c r="AM5" s="277"/>
      <c r="AN5" s="278"/>
      <c r="AO5" s="260"/>
      <c r="AP5" s="261"/>
      <c r="AQ5" s="260"/>
      <c r="AR5" s="280"/>
      <c r="AS5" s="281" t="s">
        <v>121</v>
      </c>
      <c r="AT5" s="282"/>
      <c r="AU5" s="277"/>
      <c r="AV5" s="278"/>
      <c r="AW5" s="270"/>
      <c r="AX5" s="271"/>
      <c r="AY5" s="277"/>
      <c r="AZ5" s="278"/>
      <c r="BA5" s="260"/>
      <c r="BB5" s="261"/>
      <c r="BC5" s="260"/>
      <c r="BD5" s="280"/>
      <c r="BE5" s="281" t="s">
        <v>121</v>
      </c>
      <c r="BF5" s="282"/>
      <c r="BG5" s="277"/>
      <c r="BH5" s="278"/>
      <c r="BI5" s="270"/>
      <c r="BJ5" s="271"/>
      <c r="BK5" s="277"/>
      <c r="BL5" s="278"/>
      <c r="BM5" s="260"/>
      <c r="BN5" s="261"/>
      <c r="BO5" s="260"/>
      <c r="BP5" s="280"/>
      <c r="BQ5" s="281" t="s">
        <v>121</v>
      </c>
      <c r="BR5" s="282"/>
      <c r="BS5" s="277"/>
      <c r="BT5" s="278"/>
    </row>
    <row r="6" spans="1:72" ht="22.5" customHeight="1">
      <c r="A6" s="260"/>
      <c r="B6" s="261"/>
      <c r="C6" s="25" t="s">
        <v>30</v>
      </c>
      <c r="D6" s="157" t="s">
        <v>17</v>
      </c>
      <c r="E6" s="25" t="s">
        <v>30</v>
      </c>
      <c r="F6" s="157" t="s">
        <v>17</v>
      </c>
      <c r="G6" s="25" t="s">
        <v>30</v>
      </c>
      <c r="H6" s="159" t="s">
        <v>17</v>
      </c>
      <c r="I6" s="158" t="s">
        <v>30</v>
      </c>
      <c r="J6" s="157" t="s">
        <v>17</v>
      </c>
      <c r="K6" s="25" t="s">
        <v>30</v>
      </c>
      <c r="L6" s="157" t="s">
        <v>17</v>
      </c>
      <c r="M6" s="260"/>
      <c r="N6" s="261"/>
      <c r="O6" s="25" t="s">
        <v>30</v>
      </c>
      <c r="P6" s="157" t="s">
        <v>17</v>
      </c>
      <c r="Q6" s="25" t="s">
        <v>30</v>
      </c>
      <c r="R6" s="157" t="s">
        <v>17</v>
      </c>
      <c r="S6" s="25" t="s">
        <v>30</v>
      </c>
      <c r="T6" s="159" t="s">
        <v>17</v>
      </c>
      <c r="U6" s="158" t="s">
        <v>30</v>
      </c>
      <c r="V6" s="157" t="s">
        <v>17</v>
      </c>
      <c r="W6" s="25" t="s">
        <v>30</v>
      </c>
      <c r="X6" s="157" t="s">
        <v>17</v>
      </c>
      <c r="Y6" s="260"/>
      <c r="Z6" s="261"/>
      <c r="AA6" s="25" t="s">
        <v>30</v>
      </c>
      <c r="AB6" s="157" t="s">
        <v>17</v>
      </c>
      <c r="AC6" s="25" t="s">
        <v>30</v>
      </c>
      <c r="AD6" s="157" t="s">
        <v>17</v>
      </c>
      <c r="AE6" s="25" t="s">
        <v>30</v>
      </c>
      <c r="AF6" s="159" t="s">
        <v>17</v>
      </c>
      <c r="AG6" s="158" t="s">
        <v>30</v>
      </c>
      <c r="AH6" s="157" t="s">
        <v>17</v>
      </c>
      <c r="AI6" s="25" t="s">
        <v>30</v>
      </c>
      <c r="AJ6" s="157" t="s">
        <v>17</v>
      </c>
      <c r="AK6" s="260"/>
      <c r="AL6" s="261"/>
      <c r="AM6" s="25" t="s">
        <v>30</v>
      </c>
      <c r="AN6" s="157" t="s">
        <v>17</v>
      </c>
      <c r="AO6" s="25" t="s">
        <v>30</v>
      </c>
      <c r="AP6" s="157" t="s">
        <v>17</v>
      </c>
      <c r="AQ6" s="25" t="s">
        <v>30</v>
      </c>
      <c r="AR6" s="159" t="s">
        <v>17</v>
      </c>
      <c r="AS6" s="158" t="s">
        <v>30</v>
      </c>
      <c r="AT6" s="157" t="s">
        <v>17</v>
      </c>
      <c r="AU6" s="25" t="s">
        <v>30</v>
      </c>
      <c r="AV6" s="157" t="s">
        <v>17</v>
      </c>
      <c r="AW6" s="260"/>
      <c r="AX6" s="261"/>
      <c r="AY6" s="25" t="s">
        <v>30</v>
      </c>
      <c r="AZ6" s="157" t="s">
        <v>17</v>
      </c>
      <c r="BA6" s="25" t="s">
        <v>30</v>
      </c>
      <c r="BB6" s="157" t="s">
        <v>17</v>
      </c>
      <c r="BC6" s="25" t="s">
        <v>30</v>
      </c>
      <c r="BD6" s="159" t="s">
        <v>17</v>
      </c>
      <c r="BE6" s="158" t="s">
        <v>30</v>
      </c>
      <c r="BF6" s="157" t="s">
        <v>17</v>
      </c>
      <c r="BG6" s="25" t="s">
        <v>30</v>
      </c>
      <c r="BH6" s="157" t="s">
        <v>17</v>
      </c>
      <c r="BI6" s="260"/>
      <c r="BJ6" s="261"/>
      <c r="BK6" s="25" t="s">
        <v>30</v>
      </c>
      <c r="BL6" s="157" t="s">
        <v>17</v>
      </c>
      <c r="BM6" s="25" t="s">
        <v>30</v>
      </c>
      <c r="BN6" s="157" t="s">
        <v>17</v>
      </c>
      <c r="BO6" s="25" t="s">
        <v>30</v>
      </c>
      <c r="BP6" s="159" t="s">
        <v>17</v>
      </c>
      <c r="BQ6" s="158" t="s">
        <v>30</v>
      </c>
      <c r="BR6" s="157" t="s">
        <v>17</v>
      </c>
      <c r="BS6" s="25" t="s">
        <v>30</v>
      </c>
      <c r="BT6" s="157" t="s">
        <v>17</v>
      </c>
    </row>
    <row r="7" spans="1:72" ht="11.25" customHeight="1">
      <c r="A7" s="267" t="s">
        <v>60</v>
      </c>
      <c r="B7" s="5"/>
      <c r="C7" s="6" t="s">
        <v>1</v>
      </c>
      <c r="D7" s="6" t="s">
        <v>3</v>
      </c>
      <c r="E7" s="6" t="s">
        <v>1</v>
      </c>
      <c r="F7" s="6" t="s">
        <v>3</v>
      </c>
      <c r="G7" s="6" t="s">
        <v>1</v>
      </c>
      <c r="H7" s="156" t="s">
        <v>3</v>
      </c>
      <c r="I7" s="155" t="s">
        <v>1</v>
      </c>
      <c r="J7" s="6" t="s">
        <v>3</v>
      </c>
      <c r="K7" s="6" t="s">
        <v>1</v>
      </c>
      <c r="L7" s="6" t="s">
        <v>3</v>
      </c>
      <c r="M7" s="267" t="s">
        <v>60</v>
      </c>
      <c r="N7" s="5"/>
      <c r="O7" s="6" t="s">
        <v>1</v>
      </c>
      <c r="P7" s="6" t="s">
        <v>3</v>
      </c>
      <c r="Q7" s="6" t="s">
        <v>1</v>
      </c>
      <c r="R7" s="6" t="s">
        <v>3</v>
      </c>
      <c r="S7" s="6" t="s">
        <v>1</v>
      </c>
      <c r="T7" s="156" t="s">
        <v>3</v>
      </c>
      <c r="U7" s="155" t="s">
        <v>1</v>
      </c>
      <c r="V7" s="6" t="s">
        <v>3</v>
      </c>
      <c r="W7" s="6" t="s">
        <v>1</v>
      </c>
      <c r="X7" s="6" t="s">
        <v>3</v>
      </c>
      <c r="Y7" s="267" t="s">
        <v>60</v>
      </c>
      <c r="Z7" s="5"/>
      <c r="AA7" s="6" t="s">
        <v>1</v>
      </c>
      <c r="AB7" s="6" t="s">
        <v>3</v>
      </c>
      <c r="AC7" s="6" t="s">
        <v>1</v>
      </c>
      <c r="AD7" s="6" t="s">
        <v>3</v>
      </c>
      <c r="AE7" s="6" t="s">
        <v>1</v>
      </c>
      <c r="AF7" s="156" t="s">
        <v>3</v>
      </c>
      <c r="AG7" s="155" t="s">
        <v>1</v>
      </c>
      <c r="AH7" s="6" t="s">
        <v>3</v>
      </c>
      <c r="AI7" s="6" t="s">
        <v>1</v>
      </c>
      <c r="AJ7" s="6" t="s">
        <v>3</v>
      </c>
      <c r="AK7" s="267" t="s">
        <v>60</v>
      </c>
      <c r="AL7" s="5"/>
      <c r="AM7" s="6" t="s">
        <v>1</v>
      </c>
      <c r="AN7" s="6" t="s">
        <v>3</v>
      </c>
      <c r="AO7" s="6" t="s">
        <v>1</v>
      </c>
      <c r="AP7" s="6" t="s">
        <v>3</v>
      </c>
      <c r="AQ7" s="6" t="s">
        <v>1</v>
      </c>
      <c r="AR7" s="156" t="s">
        <v>3</v>
      </c>
      <c r="AS7" s="155" t="s">
        <v>1</v>
      </c>
      <c r="AT7" s="6" t="s">
        <v>3</v>
      </c>
      <c r="AU7" s="6" t="s">
        <v>1</v>
      </c>
      <c r="AV7" s="6" t="s">
        <v>3</v>
      </c>
      <c r="AW7" s="267" t="s">
        <v>60</v>
      </c>
      <c r="AX7" s="5"/>
      <c r="AY7" s="6" t="s">
        <v>1</v>
      </c>
      <c r="AZ7" s="6" t="s">
        <v>3</v>
      </c>
      <c r="BA7" s="6" t="s">
        <v>1</v>
      </c>
      <c r="BB7" s="6" t="s">
        <v>3</v>
      </c>
      <c r="BC7" s="6" t="s">
        <v>1</v>
      </c>
      <c r="BD7" s="156" t="s">
        <v>3</v>
      </c>
      <c r="BE7" s="155" t="s">
        <v>1</v>
      </c>
      <c r="BF7" s="6" t="s">
        <v>3</v>
      </c>
      <c r="BG7" s="6" t="s">
        <v>1</v>
      </c>
      <c r="BH7" s="6" t="s">
        <v>3</v>
      </c>
      <c r="BI7" s="267" t="s">
        <v>60</v>
      </c>
      <c r="BJ7" s="5"/>
      <c r="BK7" s="6" t="s">
        <v>1</v>
      </c>
      <c r="BL7" s="6" t="s">
        <v>3</v>
      </c>
      <c r="BM7" s="6" t="s">
        <v>1</v>
      </c>
      <c r="BN7" s="6" t="s">
        <v>3</v>
      </c>
      <c r="BO7" s="6" t="s">
        <v>1</v>
      </c>
      <c r="BP7" s="156" t="s">
        <v>3</v>
      </c>
      <c r="BQ7" s="155" t="s">
        <v>1</v>
      </c>
      <c r="BR7" s="6" t="s">
        <v>3</v>
      </c>
      <c r="BS7" s="6" t="s">
        <v>1</v>
      </c>
      <c r="BT7" s="6" t="s">
        <v>3</v>
      </c>
    </row>
    <row r="8" spans="1:72" ht="26.25" customHeight="1">
      <c r="A8" s="268"/>
      <c r="B8" s="147" t="s">
        <v>120</v>
      </c>
      <c r="C8" s="150">
        <f t="shared" ref="C8:D11" si="0">W8</f>
        <v>20</v>
      </c>
      <c r="D8" s="150">
        <f t="shared" si="0"/>
        <v>15077700</v>
      </c>
      <c r="E8" s="7">
        <v>12</v>
      </c>
      <c r="F8" s="7">
        <v>29276433</v>
      </c>
      <c r="G8" s="7">
        <v>19</v>
      </c>
      <c r="H8" s="152">
        <v>37728000</v>
      </c>
      <c r="I8" s="151">
        <v>0</v>
      </c>
      <c r="J8" s="7">
        <v>0</v>
      </c>
      <c r="K8" s="145">
        <f t="shared" ref="K8:L11" si="1">SUM(C8,E8)-G8</f>
        <v>13</v>
      </c>
      <c r="L8" s="145">
        <f t="shared" si="1"/>
        <v>6626133</v>
      </c>
      <c r="M8" s="268"/>
      <c r="N8" s="147" t="s">
        <v>120</v>
      </c>
      <c r="O8" s="150">
        <f t="shared" ref="O8:P11" si="2">AI8</f>
        <v>33</v>
      </c>
      <c r="P8" s="150">
        <f t="shared" si="2"/>
        <v>28014756</v>
      </c>
      <c r="Q8" s="7">
        <v>0</v>
      </c>
      <c r="R8" s="7">
        <v>0</v>
      </c>
      <c r="S8" s="7">
        <v>13</v>
      </c>
      <c r="T8" s="152">
        <v>12937056</v>
      </c>
      <c r="U8" s="151">
        <v>0</v>
      </c>
      <c r="V8" s="7">
        <v>0</v>
      </c>
      <c r="W8" s="145">
        <f t="shared" ref="W8:X11" si="3">SUM(O8,Q8)-S8</f>
        <v>20</v>
      </c>
      <c r="X8" s="145">
        <f t="shared" si="3"/>
        <v>15077700</v>
      </c>
      <c r="Y8" s="268"/>
      <c r="Z8" s="147" t="s">
        <v>120</v>
      </c>
      <c r="AA8" s="150">
        <f t="shared" ref="AA8:AB11" si="4">AU8</f>
        <v>38</v>
      </c>
      <c r="AB8" s="150">
        <f t="shared" si="4"/>
        <v>28087256</v>
      </c>
      <c r="AC8" s="7">
        <v>3</v>
      </c>
      <c r="AD8" s="7">
        <v>2341000</v>
      </c>
      <c r="AE8" s="7">
        <v>8</v>
      </c>
      <c r="AF8" s="152">
        <v>2413500</v>
      </c>
      <c r="AG8" s="151">
        <v>0</v>
      </c>
      <c r="AH8" s="7">
        <v>0</v>
      </c>
      <c r="AI8" s="145">
        <f t="shared" ref="AI8:AJ11" si="5">SUM(AA8,AC8)-AE8</f>
        <v>33</v>
      </c>
      <c r="AJ8" s="145">
        <f t="shared" si="5"/>
        <v>28014756</v>
      </c>
      <c r="AK8" s="268"/>
      <c r="AL8" s="147" t="s">
        <v>120</v>
      </c>
      <c r="AM8" s="150">
        <f t="shared" ref="AM8:AN11" si="6">BG8</f>
        <v>47</v>
      </c>
      <c r="AN8" s="150">
        <f t="shared" si="6"/>
        <v>40595656</v>
      </c>
      <c r="AO8" s="7">
        <v>0</v>
      </c>
      <c r="AP8" s="7">
        <v>0</v>
      </c>
      <c r="AQ8" s="7">
        <v>9</v>
      </c>
      <c r="AR8" s="152">
        <v>12508400</v>
      </c>
      <c r="AS8" s="151">
        <v>0</v>
      </c>
      <c r="AT8" s="7">
        <v>0</v>
      </c>
      <c r="AU8" s="145">
        <f t="shared" ref="AU8:AV11" si="7">SUM(AM8,AO8)-AQ8</f>
        <v>38</v>
      </c>
      <c r="AV8" s="145">
        <f t="shared" si="7"/>
        <v>28087256</v>
      </c>
      <c r="AW8" s="268"/>
      <c r="AX8" s="147" t="s">
        <v>120</v>
      </c>
      <c r="AY8" s="150">
        <f t="shared" ref="AY8:AZ11" si="8">BS8</f>
        <v>54</v>
      </c>
      <c r="AZ8" s="150">
        <f t="shared" si="8"/>
        <v>123115924</v>
      </c>
      <c r="BA8" s="7">
        <v>2</v>
      </c>
      <c r="BB8" s="7">
        <v>5714200</v>
      </c>
      <c r="BC8" s="7">
        <v>9</v>
      </c>
      <c r="BD8" s="152">
        <v>88234468</v>
      </c>
      <c r="BE8" s="151">
        <v>0</v>
      </c>
      <c r="BF8" s="7">
        <v>0</v>
      </c>
      <c r="BG8" s="145">
        <f t="shared" ref="BG8:BH11" si="9">SUM(AY8,BA8)-BC8</f>
        <v>47</v>
      </c>
      <c r="BH8" s="145">
        <f t="shared" si="9"/>
        <v>40595656</v>
      </c>
      <c r="BI8" s="268"/>
      <c r="BJ8" s="147" t="s">
        <v>120</v>
      </c>
      <c r="BK8" s="7">
        <v>74</v>
      </c>
      <c r="BL8" s="7">
        <v>141363519</v>
      </c>
      <c r="BM8" s="7">
        <v>0</v>
      </c>
      <c r="BN8" s="7">
        <v>0</v>
      </c>
      <c r="BO8" s="7">
        <v>20</v>
      </c>
      <c r="BP8" s="152">
        <v>18247595</v>
      </c>
      <c r="BQ8" s="151">
        <v>0</v>
      </c>
      <c r="BR8" s="7">
        <v>0</v>
      </c>
      <c r="BS8" s="145">
        <f t="shared" ref="BS8:BT11" si="10">SUM(BK8,BM8)-BO8</f>
        <v>54</v>
      </c>
      <c r="BT8" s="145">
        <f t="shared" si="10"/>
        <v>123115924</v>
      </c>
    </row>
    <row r="9" spans="1:72" ht="26.25" customHeight="1">
      <c r="A9" s="268"/>
      <c r="B9" s="25" t="s">
        <v>119</v>
      </c>
      <c r="C9" s="150">
        <f t="shared" si="0"/>
        <v>0</v>
      </c>
      <c r="D9" s="150">
        <f t="shared" si="0"/>
        <v>0</v>
      </c>
      <c r="E9" s="8">
        <v>1</v>
      </c>
      <c r="F9" s="154">
        <v>845625</v>
      </c>
      <c r="G9" s="8">
        <v>1</v>
      </c>
      <c r="H9" s="149">
        <v>845625</v>
      </c>
      <c r="I9" s="148">
        <v>0</v>
      </c>
      <c r="J9" s="8">
        <v>0</v>
      </c>
      <c r="K9" s="145">
        <f t="shared" si="1"/>
        <v>0</v>
      </c>
      <c r="L9" s="145">
        <f t="shared" si="1"/>
        <v>0</v>
      </c>
      <c r="M9" s="268"/>
      <c r="N9" s="25" t="s">
        <v>119</v>
      </c>
      <c r="O9" s="150">
        <f t="shared" si="2"/>
        <v>0</v>
      </c>
      <c r="P9" s="150">
        <f t="shared" si="2"/>
        <v>0</v>
      </c>
      <c r="Q9" s="8">
        <v>15</v>
      </c>
      <c r="R9" s="154">
        <v>19751292</v>
      </c>
      <c r="S9" s="8">
        <v>15</v>
      </c>
      <c r="T9" s="149">
        <v>19751292</v>
      </c>
      <c r="U9" s="148">
        <v>1</v>
      </c>
      <c r="V9" s="8">
        <v>2903</v>
      </c>
      <c r="W9" s="145">
        <f t="shared" si="3"/>
        <v>0</v>
      </c>
      <c r="X9" s="145">
        <f t="shared" si="3"/>
        <v>0</v>
      </c>
      <c r="Y9" s="268"/>
      <c r="Z9" s="25" t="s">
        <v>119</v>
      </c>
      <c r="AA9" s="150">
        <f t="shared" si="4"/>
        <v>0</v>
      </c>
      <c r="AB9" s="150">
        <f t="shared" si="4"/>
        <v>0</v>
      </c>
      <c r="AC9" s="8">
        <v>0</v>
      </c>
      <c r="AD9" s="154">
        <v>0</v>
      </c>
      <c r="AE9" s="8">
        <v>0</v>
      </c>
      <c r="AF9" s="149">
        <v>0</v>
      </c>
      <c r="AG9" s="148">
        <v>0</v>
      </c>
      <c r="AH9" s="8">
        <v>0</v>
      </c>
      <c r="AI9" s="145">
        <f t="shared" si="5"/>
        <v>0</v>
      </c>
      <c r="AJ9" s="145">
        <f t="shared" si="5"/>
        <v>0</v>
      </c>
      <c r="AK9" s="268"/>
      <c r="AL9" s="25" t="s">
        <v>119</v>
      </c>
      <c r="AM9" s="150">
        <f t="shared" si="6"/>
        <v>0</v>
      </c>
      <c r="AN9" s="150">
        <f t="shared" si="6"/>
        <v>0</v>
      </c>
      <c r="AO9" s="8">
        <v>1</v>
      </c>
      <c r="AP9" s="154">
        <v>1504200</v>
      </c>
      <c r="AQ9" s="8">
        <v>1</v>
      </c>
      <c r="AR9" s="149">
        <v>1504200</v>
      </c>
      <c r="AS9" s="148">
        <v>1</v>
      </c>
      <c r="AT9" s="8">
        <v>8139</v>
      </c>
      <c r="AU9" s="145">
        <f t="shared" si="7"/>
        <v>0</v>
      </c>
      <c r="AV9" s="145">
        <f t="shared" si="7"/>
        <v>0</v>
      </c>
      <c r="AW9" s="268"/>
      <c r="AX9" s="25" t="s">
        <v>119</v>
      </c>
      <c r="AY9" s="150">
        <f t="shared" si="8"/>
        <v>0</v>
      </c>
      <c r="AZ9" s="150">
        <f t="shared" si="8"/>
        <v>0</v>
      </c>
      <c r="BA9" s="8">
        <v>0</v>
      </c>
      <c r="BB9" s="8">
        <v>0</v>
      </c>
      <c r="BC9" s="8">
        <v>0</v>
      </c>
      <c r="BD9" s="149">
        <v>0</v>
      </c>
      <c r="BE9" s="148">
        <v>1</v>
      </c>
      <c r="BF9" s="8">
        <v>96100</v>
      </c>
      <c r="BG9" s="145">
        <f t="shared" si="9"/>
        <v>0</v>
      </c>
      <c r="BH9" s="145">
        <f t="shared" si="9"/>
        <v>0</v>
      </c>
      <c r="BI9" s="268"/>
      <c r="BJ9" s="25" t="s">
        <v>119</v>
      </c>
      <c r="BK9" s="8">
        <v>0</v>
      </c>
      <c r="BL9" s="8">
        <v>0</v>
      </c>
      <c r="BM9" s="8">
        <v>1</v>
      </c>
      <c r="BN9" s="8">
        <v>96100</v>
      </c>
      <c r="BO9" s="8">
        <v>1</v>
      </c>
      <c r="BP9" s="149">
        <v>96100</v>
      </c>
      <c r="BQ9" s="148">
        <v>1</v>
      </c>
      <c r="BR9" s="8">
        <v>57142</v>
      </c>
      <c r="BS9" s="145">
        <f t="shared" si="10"/>
        <v>0</v>
      </c>
      <c r="BT9" s="145">
        <f t="shared" si="10"/>
        <v>0</v>
      </c>
    </row>
    <row r="10" spans="1:72" ht="26.25" customHeight="1">
      <c r="A10" s="268"/>
      <c r="B10" s="25" t="s">
        <v>118</v>
      </c>
      <c r="C10" s="150">
        <f t="shared" si="0"/>
        <v>92</v>
      </c>
      <c r="D10" s="150">
        <f t="shared" si="0"/>
        <v>57608692</v>
      </c>
      <c r="E10" s="8">
        <v>1215</v>
      </c>
      <c r="F10" s="8">
        <v>342450274</v>
      </c>
      <c r="G10" s="8">
        <v>1125</v>
      </c>
      <c r="H10" s="149">
        <v>266003980</v>
      </c>
      <c r="I10" s="148">
        <v>0</v>
      </c>
      <c r="J10" s="8">
        <v>0</v>
      </c>
      <c r="K10" s="145">
        <f t="shared" si="1"/>
        <v>182</v>
      </c>
      <c r="L10" s="145">
        <f t="shared" si="1"/>
        <v>134054986</v>
      </c>
      <c r="M10" s="268"/>
      <c r="N10" s="25" t="s">
        <v>118</v>
      </c>
      <c r="O10" s="150">
        <f t="shared" si="2"/>
        <v>16</v>
      </c>
      <c r="P10" s="150">
        <f t="shared" si="2"/>
        <v>18069496</v>
      </c>
      <c r="Q10" s="8">
        <v>1005</v>
      </c>
      <c r="R10" s="8">
        <v>263218630</v>
      </c>
      <c r="S10" s="8">
        <v>929</v>
      </c>
      <c r="T10" s="149">
        <v>223679434</v>
      </c>
      <c r="U10" s="148">
        <v>0</v>
      </c>
      <c r="V10" s="8">
        <v>0</v>
      </c>
      <c r="W10" s="145">
        <f t="shared" si="3"/>
        <v>92</v>
      </c>
      <c r="X10" s="145">
        <f t="shared" si="3"/>
        <v>57608692</v>
      </c>
      <c r="Y10" s="268"/>
      <c r="Z10" s="25" t="s">
        <v>118</v>
      </c>
      <c r="AA10" s="150">
        <f t="shared" si="4"/>
        <v>17</v>
      </c>
      <c r="AB10" s="150">
        <f t="shared" si="4"/>
        <v>5687500</v>
      </c>
      <c r="AC10" s="8">
        <v>556</v>
      </c>
      <c r="AD10" s="8">
        <v>115532114</v>
      </c>
      <c r="AE10" s="8">
        <v>557</v>
      </c>
      <c r="AF10" s="149">
        <v>103150118</v>
      </c>
      <c r="AG10" s="148">
        <v>0</v>
      </c>
      <c r="AH10" s="8">
        <v>0</v>
      </c>
      <c r="AI10" s="145">
        <f t="shared" si="5"/>
        <v>16</v>
      </c>
      <c r="AJ10" s="145">
        <f t="shared" si="5"/>
        <v>18069496</v>
      </c>
      <c r="AK10" s="268"/>
      <c r="AL10" s="25" t="s">
        <v>118</v>
      </c>
      <c r="AM10" s="150">
        <f t="shared" si="6"/>
        <v>11</v>
      </c>
      <c r="AN10" s="150">
        <f t="shared" si="6"/>
        <v>24788446</v>
      </c>
      <c r="AO10" s="8">
        <v>392</v>
      </c>
      <c r="AP10" s="8">
        <v>79492642</v>
      </c>
      <c r="AQ10" s="8">
        <v>386</v>
      </c>
      <c r="AR10" s="149">
        <v>98593588</v>
      </c>
      <c r="AS10" s="148">
        <v>0</v>
      </c>
      <c r="AT10" s="8">
        <v>0</v>
      </c>
      <c r="AU10" s="145">
        <f t="shared" si="7"/>
        <v>17</v>
      </c>
      <c r="AV10" s="145">
        <f t="shared" si="7"/>
        <v>5687500</v>
      </c>
      <c r="AW10" s="268"/>
      <c r="AX10" s="25" t="s">
        <v>118</v>
      </c>
      <c r="AY10" s="150">
        <f t="shared" si="8"/>
        <v>30</v>
      </c>
      <c r="AZ10" s="150">
        <f t="shared" si="8"/>
        <v>43181085</v>
      </c>
      <c r="BA10" s="8">
        <v>418</v>
      </c>
      <c r="BB10" s="8">
        <v>84606145</v>
      </c>
      <c r="BC10" s="8">
        <v>437</v>
      </c>
      <c r="BD10" s="149">
        <v>102998784</v>
      </c>
      <c r="BE10" s="148">
        <v>0</v>
      </c>
      <c r="BF10" s="8">
        <v>0</v>
      </c>
      <c r="BG10" s="145">
        <f t="shared" si="9"/>
        <v>11</v>
      </c>
      <c r="BH10" s="145">
        <f t="shared" si="9"/>
        <v>24788446</v>
      </c>
      <c r="BI10" s="268"/>
      <c r="BJ10" s="25" t="s">
        <v>118</v>
      </c>
      <c r="BK10" s="8">
        <v>25</v>
      </c>
      <c r="BL10" s="8">
        <v>42246185</v>
      </c>
      <c r="BM10" s="8">
        <v>475</v>
      </c>
      <c r="BN10" s="8">
        <v>110946853</v>
      </c>
      <c r="BO10" s="8">
        <v>470</v>
      </c>
      <c r="BP10" s="149">
        <v>110011953</v>
      </c>
      <c r="BQ10" s="148">
        <v>0</v>
      </c>
      <c r="BR10" s="8">
        <v>0</v>
      </c>
      <c r="BS10" s="145">
        <f t="shared" si="10"/>
        <v>30</v>
      </c>
      <c r="BT10" s="145">
        <f t="shared" si="10"/>
        <v>43181085</v>
      </c>
    </row>
    <row r="11" spans="1:72" ht="26.25" customHeight="1">
      <c r="A11" s="268"/>
      <c r="B11" s="146" t="s">
        <v>117</v>
      </c>
      <c r="C11" s="150">
        <f t="shared" si="0"/>
        <v>0</v>
      </c>
      <c r="D11" s="150">
        <f t="shared" si="0"/>
        <v>0</v>
      </c>
      <c r="E11" s="8">
        <v>0</v>
      </c>
      <c r="F11" s="8">
        <v>0</v>
      </c>
      <c r="G11" s="8">
        <v>0</v>
      </c>
      <c r="H11" s="149">
        <v>0</v>
      </c>
      <c r="I11" s="148">
        <v>0</v>
      </c>
      <c r="J11" s="8">
        <v>0</v>
      </c>
      <c r="K11" s="145">
        <f t="shared" si="1"/>
        <v>0</v>
      </c>
      <c r="L11" s="145">
        <f t="shared" si="1"/>
        <v>0</v>
      </c>
      <c r="M11" s="268"/>
      <c r="N11" s="146" t="s">
        <v>117</v>
      </c>
      <c r="O11" s="150">
        <f t="shared" si="2"/>
        <v>0</v>
      </c>
      <c r="P11" s="150">
        <f t="shared" si="2"/>
        <v>0</v>
      </c>
      <c r="Q11" s="8">
        <v>0</v>
      </c>
      <c r="R11" s="8">
        <v>0</v>
      </c>
      <c r="S11" s="8">
        <v>0</v>
      </c>
      <c r="T11" s="149">
        <v>0</v>
      </c>
      <c r="U11" s="148">
        <v>0</v>
      </c>
      <c r="V11" s="8">
        <v>0</v>
      </c>
      <c r="W11" s="145">
        <f t="shared" si="3"/>
        <v>0</v>
      </c>
      <c r="X11" s="145">
        <f t="shared" si="3"/>
        <v>0</v>
      </c>
      <c r="Y11" s="268"/>
      <c r="Z11" s="146" t="s">
        <v>117</v>
      </c>
      <c r="AA11" s="150">
        <f t="shared" si="4"/>
        <v>0</v>
      </c>
      <c r="AB11" s="150">
        <f t="shared" si="4"/>
        <v>0</v>
      </c>
      <c r="AC11" s="8">
        <v>0</v>
      </c>
      <c r="AD11" s="8">
        <v>0</v>
      </c>
      <c r="AE11" s="8">
        <v>0</v>
      </c>
      <c r="AF11" s="149">
        <v>0</v>
      </c>
      <c r="AG11" s="148">
        <v>0</v>
      </c>
      <c r="AH11" s="8">
        <v>0</v>
      </c>
      <c r="AI11" s="145">
        <f t="shared" si="5"/>
        <v>0</v>
      </c>
      <c r="AJ11" s="145">
        <f t="shared" si="5"/>
        <v>0</v>
      </c>
      <c r="AK11" s="268"/>
      <c r="AL11" s="146" t="s">
        <v>117</v>
      </c>
      <c r="AM11" s="150">
        <f t="shared" si="6"/>
        <v>0</v>
      </c>
      <c r="AN11" s="150">
        <f t="shared" si="6"/>
        <v>0</v>
      </c>
      <c r="AO11" s="8">
        <v>0</v>
      </c>
      <c r="AP11" s="8">
        <v>0</v>
      </c>
      <c r="AQ11" s="8">
        <v>0</v>
      </c>
      <c r="AR11" s="149">
        <v>0</v>
      </c>
      <c r="AS11" s="148">
        <v>0</v>
      </c>
      <c r="AT11" s="8">
        <v>0</v>
      </c>
      <c r="AU11" s="145">
        <f t="shared" si="7"/>
        <v>0</v>
      </c>
      <c r="AV11" s="145">
        <f t="shared" si="7"/>
        <v>0</v>
      </c>
      <c r="AW11" s="268"/>
      <c r="AX11" s="146" t="s">
        <v>117</v>
      </c>
      <c r="AY11" s="150">
        <f t="shared" si="8"/>
        <v>0</v>
      </c>
      <c r="AZ11" s="150">
        <f t="shared" si="8"/>
        <v>0</v>
      </c>
      <c r="BA11" s="8">
        <v>0</v>
      </c>
      <c r="BB11" s="8">
        <v>0</v>
      </c>
      <c r="BC11" s="8">
        <v>0</v>
      </c>
      <c r="BD11" s="149">
        <v>0</v>
      </c>
      <c r="BE11" s="148">
        <v>0</v>
      </c>
      <c r="BF11" s="8">
        <v>0</v>
      </c>
      <c r="BG11" s="145">
        <f t="shared" si="9"/>
        <v>0</v>
      </c>
      <c r="BH11" s="145">
        <f t="shared" si="9"/>
        <v>0</v>
      </c>
      <c r="BI11" s="268"/>
      <c r="BJ11" s="146" t="s">
        <v>117</v>
      </c>
      <c r="BK11" s="8">
        <v>0</v>
      </c>
      <c r="BL11" s="8">
        <v>0</v>
      </c>
      <c r="BM11" s="8">
        <v>0</v>
      </c>
      <c r="BN11" s="8">
        <v>0</v>
      </c>
      <c r="BO11" s="8">
        <v>0</v>
      </c>
      <c r="BP11" s="149">
        <v>0</v>
      </c>
      <c r="BQ11" s="148">
        <v>0</v>
      </c>
      <c r="BR11" s="8">
        <v>0</v>
      </c>
      <c r="BS11" s="145">
        <f t="shared" si="10"/>
        <v>0</v>
      </c>
      <c r="BT11" s="145">
        <f t="shared" si="10"/>
        <v>0</v>
      </c>
    </row>
    <row r="12" spans="1:72" ht="26.25" customHeight="1">
      <c r="A12" s="269"/>
      <c r="B12" s="25" t="s">
        <v>72</v>
      </c>
      <c r="C12" s="9">
        <f t="shared" ref="C12:L12" si="11">SUM(C8:C11)</f>
        <v>112</v>
      </c>
      <c r="D12" s="9">
        <f t="shared" si="11"/>
        <v>72686392</v>
      </c>
      <c r="E12" s="9">
        <f t="shared" si="11"/>
        <v>1228</v>
      </c>
      <c r="F12" s="9">
        <f t="shared" si="11"/>
        <v>372572332</v>
      </c>
      <c r="G12" s="9">
        <f t="shared" si="11"/>
        <v>1145</v>
      </c>
      <c r="H12" s="144">
        <f t="shared" si="11"/>
        <v>304577605</v>
      </c>
      <c r="I12" s="143">
        <f t="shared" si="11"/>
        <v>0</v>
      </c>
      <c r="J12" s="9">
        <f t="shared" si="11"/>
        <v>0</v>
      </c>
      <c r="K12" s="9">
        <f t="shared" si="11"/>
        <v>195</v>
      </c>
      <c r="L12" s="9">
        <f t="shared" si="11"/>
        <v>140681119</v>
      </c>
      <c r="M12" s="269"/>
      <c r="N12" s="25" t="s">
        <v>72</v>
      </c>
      <c r="O12" s="9">
        <f t="shared" ref="O12:X12" si="12">SUM(O8:O11)</f>
        <v>49</v>
      </c>
      <c r="P12" s="9">
        <f t="shared" si="12"/>
        <v>46084252</v>
      </c>
      <c r="Q12" s="9">
        <f t="shared" si="12"/>
        <v>1020</v>
      </c>
      <c r="R12" s="9">
        <f t="shared" si="12"/>
        <v>282969922</v>
      </c>
      <c r="S12" s="9">
        <f t="shared" si="12"/>
        <v>957</v>
      </c>
      <c r="T12" s="144">
        <f t="shared" si="12"/>
        <v>256367782</v>
      </c>
      <c r="U12" s="143">
        <f t="shared" si="12"/>
        <v>1</v>
      </c>
      <c r="V12" s="9">
        <f t="shared" si="12"/>
        <v>2903</v>
      </c>
      <c r="W12" s="9">
        <f t="shared" si="12"/>
        <v>112</v>
      </c>
      <c r="X12" s="9">
        <f t="shared" si="12"/>
        <v>72686392</v>
      </c>
      <c r="Y12" s="269"/>
      <c r="Z12" s="25" t="s">
        <v>72</v>
      </c>
      <c r="AA12" s="9">
        <f t="shared" ref="AA12:AJ12" si="13">SUM(AA8:AA11)</f>
        <v>55</v>
      </c>
      <c r="AB12" s="9">
        <f t="shared" si="13"/>
        <v>33774756</v>
      </c>
      <c r="AC12" s="9">
        <f t="shared" si="13"/>
        <v>559</v>
      </c>
      <c r="AD12" s="9">
        <f t="shared" si="13"/>
        <v>117873114</v>
      </c>
      <c r="AE12" s="9">
        <f t="shared" si="13"/>
        <v>565</v>
      </c>
      <c r="AF12" s="144">
        <f t="shared" si="13"/>
        <v>105563618</v>
      </c>
      <c r="AG12" s="143">
        <f t="shared" si="13"/>
        <v>0</v>
      </c>
      <c r="AH12" s="9">
        <f t="shared" si="13"/>
        <v>0</v>
      </c>
      <c r="AI12" s="9">
        <f t="shared" si="13"/>
        <v>49</v>
      </c>
      <c r="AJ12" s="9">
        <f t="shared" si="13"/>
        <v>46084252</v>
      </c>
      <c r="AK12" s="269"/>
      <c r="AL12" s="25" t="s">
        <v>72</v>
      </c>
      <c r="AM12" s="9">
        <f t="shared" ref="AM12:AV12" si="14">SUM(AM8:AM11)</f>
        <v>58</v>
      </c>
      <c r="AN12" s="9">
        <f t="shared" si="14"/>
        <v>65384102</v>
      </c>
      <c r="AO12" s="9">
        <f t="shared" si="14"/>
        <v>393</v>
      </c>
      <c r="AP12" s="9">
        <f t="shared" si="14"/>
        <v>80996842</v>
      </c>
      <c r="AQ12" s="9">
        <f t="shared" si="14"/>
        <v>396</v>
      </c>
      <c r="AR12" s="144">
        <f t="shared" si="14"/>
        <v>112606188</v>
      </c>
      <c r="AS12" s="143">
        <f t="shared" si="14"/>
        <v>1</v>
      </c>
      <c r="AT12" s="9">
        <f t="shared" si="14"/>
        <v>8139</v>
      </c>
      <c r="AU12" s="9">
        <f t="shared" si="14"/>
        <v>55</v>
      </c>
      <c r="AV12" s="9">
        <f t="shared" si="14"/>
        <v>33774756</v>
      </c>
      <c r="AW12" s="269"/>
      <c r="AX12" s="25" t="s">
        <v>72</v>
      </c>
      <c r="AY12" s="153">
        <f t="shared" ref="AY12:BH12" si="15">SUM(AY8:AY11)</f>
        <v>84</v>
      </c>
      <c r="AZ12" s="153">
        <f t="shared" si="15"/>
        <v>166297009</v>
      </c>
      <c r="BA12" s="9">
        <f t="shared" si="15"/>
        <v>420</v>
      </c>
      <c r="BB12" s="9">
        <f t="shared" si="15"/>
        <v>90320345</v>
      </c>
      <c r="BC12" s="9">
        <f t="shared" si="15"/>
        <v>446</v>
      </c>
      <c r="BD12" s="144">
        <f t="shared" si="15"/>
        <v>191233252</v>
      </c>
      <c r="BE12" s="143">
        <f t="shared" si="15"/>
        <v>1</v>
      </c>
      <c r="BF12" s="9">
        <f t="shared" si="15"/>
        <v>96100</v>
      </c>
      <c r="BG12" s="9">
        <f t="shared" si="15"/>
        <v>58</v>
      </c>
      <c r="BH12" s="9">
        <f t="shared" si="15"/>
        <v>65384102</v>
      </c>
      <c r="BI12" s="269"/>
      <c r="BJ12" s="25" t="s">
        <v>72</v>
      </c>
      <c r="BK12" s="9">
        <f t="shared" ref="BK12:BT12" si="16">SUM(BK8:BK11)</f>
        <v>99</v>
      </c>
      <c r="BL12" s="9">
        <f t="shared" si="16"/>
        <v>183609704</v>
      </c>
      <c r="BM12" s="9">
        <f t="shared" si="16"/>
        <v>476</v>
      </c>
      <c r="BN12" s="9">
        <f t="shared" si="16"/>
        <v>111042953</v>
      </c>
      <c r="BO12" s="9">
        <f t="shared" si="16"/>
        <v>491</v>
      </c>
      <c r="BP12" s="144">
        <f t="shared" si="16"/>
        <v>128355648</v>
      </c>
      <c r="BQ12" s="143">
        <f t="shared" si="16"/>
        <v>1</v>
      </c>
      <c r="BR12" s="9">
        <f t="shared" si="16"/>
        <v>57142</v>
      </c>
      <c r="BS12" s="9">
        <f t="shared" si="16"/>
        <v>84</v>
      </c>
      <c r="BT12" s="9">
        <f t="shared" si="16"/>
        <v>166297009</v>
      </c>
    </row>
    <row r="13" spans="1:72" ht="26.25" customHeight="1">
      <c r="A13" s="229" t="s">
        <v>31</v>
      </c>
      <c r="B13" s="147" t="s">
        <v>120</v>
      </c>
      <c r="C13" s="150">
        <f t="shared" ref="C13:D16" si="17">W13</f>
        <v>5</v>
      </c>
      <c r="D13" s="150">
        <f t="shared" si="17"/>
        <v>1515700</v>
      </c>
      <c r="E13" s="7">
        <v>2</v>
      </c>
      <c r="F13" s="7">
        <v>485900</v>
      </c>
      <c r="G13" s="7">
        <v>3</v>
      </c>
      <c r="H13" s="152">
        <v>461800</v>
      </c>
      <c r="I13" s="151">
        <v>0</v>
      </c>
      <c r="J13" s="7">
        <v>0</v>
      </c>
      <c r="K13" s="145">
        <f t="shared" ref="K13:L16" si="18">SUM(C13,E13)-G13</f>
        <v>4</v>
      </c>
      <c r="L13" s="145">
        <f t="shared" si="18"/>
        <v>1539800</v>
      </c>
      <c r="M13" s="229" t="s">
        <v>31</v>
      </c>
      <c r="N13" s="147" t="s">
        <v>120</v>
      </c>
      <c r="O13" s="150">
        <f t="shared" ref="O13:P16" si="19">AI13</f>
        <v>9</v>
      </c>
      <c r="P13" s="150">
        <f t="shared" si="19"/>
        <v>7176900</v>
      </c>
      <c r="Q13" s="7">
        <v>0</v>
      </c>
      <c r="R13" s="7">
        <v>0</v>
      </c>
      <c r="S13" s="7">
        <v>4</v>
      </c>
      <c r="T13" s="152">
        <v>5661200</v>
      </c>
      <c r="U13" s="151">
        <v>0</v>
      </c>
      <c r="V13" s="7">
        <v>0</v>
      </c>
      <c r="W13" s="145">
        <f t="shared" ref="W13:X16" si="20">SUM(O13,Q13)-S13</f>
        <v>5</v>
      </c>
      <c r="X13" s="145">
        <f t="shared" si="20"/>
        <v>1515700</v>
      </c>
      <c r="Y13" s="229" t="s">
        <v>31</v>
      </c>
      <c r="Z13" s="147" t="s">
        <v>120</v>
      </c>
      <c r="AA13" s="150">
        <f t="shared" ref="AA13:AB16" si="21">AU13</f>
        <v>10</v>
      </c>
      <c r="AB13" s="150">
        <f t="shared" si="21"/>
        <v>7349700</v>
      </c>
      <c r="AC13" s="7">
        <v>0</v>
      </c>
      <c r="AD13" s="7">
        <v>0</v>
      </c>
      <c r="AE13" s="7">
        <v>1</v>
      </c>
      <c r="AF13" s="152">
        <v>172800</v>
      </c>
      <c r="AG13" s="151">
        <v>0</v>
      </c>
      <c r="AH13" s="7">
        <v>0</v>
      </c>
      <c r="AI13" s="145">
        <f t="shared" ref="AI13:AJ16" si="22">SUM(AA13,AC13)-AE13</f>
        <v>9</v>
      </c>
      <c r="AJ13" s="145">
        <f t="shared" si="22"/>
        <v>7176900</v>
      </c>
      <c r="AK13" s="229" t="s">
        <v>31</v>
      </c>
      <c r="AL13" s="147" t="s">
        <v>120</v>
      </c>
      <c r="AM13" s="150">
        <f t="shared" ref="AM13:AN16" si="23">BG13</f>
        <v>13</v>
      </c>
      <c r="AN13" s="150">
        <f t="shared" si="23"/>
        <v>7584500</v>
      </c>
      <c r="AO13" s="7">
        <v>0</v>
      </c>
      <c r="AP13" s="7">
        <v>0</v>
      </c>
      <c r="AQ13" s="7">
        <v>3</v>
      </c>
      <c r="AR13" s="152">
        <v>234800</v>
      </c>
      <c r="AS13" s="151">
        <v>0</v>
      </c>
      <c r="AT13" s="7">
        <v>0</v>
      </c>
      <c r="AU13" s="145">
        <f t="shared" ref="AU13:AV16" si="24">SUM(AM13,AO13)-AQ13</f>
        <v>10</v>
      </c>
      <c r="AV13" s="145">
        <f t="shared" si="24"/>
        <v>7349700</v>
      </c>
      <c r="AW13" s="237" t="s">
        <v>31</v>
      </c>
      <c r="AX13" s="147" t="s">
        <v>120</v>
      </c>
      <c r="AY13" s="150">
        <f t="shared" ref="AY13:AZ16" si="25">BS13</f>
        <v>24</v>
      </c>
      <c r="AZ13" s="150">
        <f t="shared" si="25"/>
        <v>26741690</v>
      </c>
      <c r="BA13" s="7">
        <v>0</v>
      </c>
      <c r="BB13" s="7">
        <v>0</v>
      </c>
      <c r="BC13" s="7">
        <v>11</v>
      </c>
      <c r="BD13" s="152">
        <v>19157190</v>
      </c>
      <c r="BE13" s="151">
        <v>0</v>
      </c>
      <c r="BF13" s="7">
        <v>0</v>
      </c>
      <c r="BG13" s="145">
        <f t="shared" ref="BG13:BH16" si="26">SUM(AY13,BA13)-BC13</f>
        <v>13</v>
      </c>
      <c r="BH13" s="145">
        <f t="shared" si="26"/>
        <v>7584500</v>
      </c>
      <c r="BI13" s="237" t="s">
        <v>31</v>
      </c>
      <c r="BJ13" s="147" t="s">
        <v>120</v>
      </c>
      <c r="BK13" s="7">
        <v>30</v>
      </c>
      <c r="BL13" s="7">
        <v>36286485</v>
      </c>
      <c r="BM13" s="7">
        <v>0</v>
      </c>
      <c r="BN13" s="7">
        <v>0</v>
      </c>
      <c r="BO13" s="7">
        <v>6</v>
      </c>
      <c r="BP13" s="152">
        <v>9544795</v>
      </c>
      <c r="BQ13" s="151">
        <v>0</v>
      </c>
      <c r="BR13" s="7">
        <v>0</v>
      </c>
      <c r="BS13" s="145">
        <f t="shared" ref="BS13:BT16" si="27">SUM(BK13,BM13)-BO13</f>
        <v>24</v>
      </c>
      <c r="BT13" s="145">
        <f t="shared" si="27"/>
        <v>26741690</v>
      </c>
    </row>
    <row r="14" spans="1:72" ht="26.25" customHeight="1">
      <c r="A14" s="229"/>
      <c r="B14" s="25" t="s">
        <v>119</v>
      </c>
      <c r="C14" s="150">
        <f t="shared" si="17"/>
        <v>0</v>
      </c>
      <c r="D14" s="150">
        <f t="shared" si="17"/>
        <v>0</v>
      </c>
      <c r="E14" s="8">
        <v>0</v>
      </c>
      <c r="F14" s="8">
        <v>0</v>
      </c>
      <c r="G14" s="8">
        <v>0</v>
      </c>
      <c r="H14" s="149">
        <v>0</v>
      </c>
      <c r="I14" s="148">
        <v>0</v>
      </c>
      <c r="J14" s="8">
        <v>0</v>
      </c>
      <c r="K14" s="145">
        <f t="shared" si="18"/>
        <v>0</v>
      </c>
      <c r="L14" s="145">
        <f t="shared" si="18"/>
        <v>0</v>
      </c>
      <c r="M14" s="229"/>
      <c r="N14" s="25" t="s">
        <v>119</v>
      </c>
      <c r="O14" s="150">
        <f t="shared" si="19"/>
        <v>0</v>
      </c>
      <c r="P14" s="150">
        <f t="shared" si="19"/>
        <v>0</v>
      </c>
      <c r="Q14" s="8">
        <v>8</v>
      </c>
      <c r="R14" s="8">
        <v>7671066</v>
      </c>
      <c r="S14" s="8">
        <v>8</v>
      </c>
      <c r="T14" s="149">
        <v>7671066</v>
      </c>
      <c r="U14" s="148">
        <v>0</v>
      </c>
      <c r="V14" s="8">
        <v>0</v>
      </c>
      <c r="W14" s="145">
        <f t="shared" si="20"/>
        <v>0</v>
      </c>
      <c r="X14" s="145">
        <f t="shared" si="20"/>
        <v>0</v>
      </c>
      <c r="Y14" s="229"/>
      <c r="Z14" s="25" t="s">
        <v>119</v>
      </c>
      <c r="AA14" s="150">
        <f t="shared" si="21"/>
        <v>0</v>
      </c>
      <c r="AB14" s="150">
        <f t="shared" si="21"/>
        <v>0</v>
      </c>
      <c r="AC14" s="8">
        <v>0</v>
      </c>
      <c r="AD14" s="8">
        <v>0</v>
      </c>
      <c r="AE14" s="8">
        <v>0</v>
      </c>
      <c r="AF14" s="149">
        <v>0</v>
      </c>
      <c r="AG14" s="148">
        <v>0</v>
      </c>
      <c r="AH14" s="8">
        <v>0</v>
      </c>
      <c r="AI14" s="145">
        <f t="shared" si="22"/>
        <v>0</v>
      </c>
      <c r="AJ14" s="145">
        <f t="shared" si="22"/>
        <v>0</v>
      </c>
      <c r="AK14" s="229"/>
      <c r="AL14" s="25" t="s">
        <v>119</v>
      </c>
      <c r="AM14" s="150">
        <f t="shared" si="23"/>
        <v>0</v>
      </c>
      <c r="AN14" s="150">
        <f t="shared" si="23"/>
        <v>0</v>
      </c>
      <c r="AO14" s="8">
        <v>1</v>
      </c>
      <c r="AP14" s="8">
        <v>2113800</v>
      </c>
      <c r="AQ14" s="8">
        <v>1</v>
      </c>
      <c r="AR14" s="149">
        <v>2113800</v>
      </c>
      <c r="AS14" s="148">
        <v>0</v>
      </c>
      <c r="AT14" s="8">
        <v>0</v>
      </c>
      <c r="AU14" s="145">
        <f t="shared" si="24"/>
        <v>0</v>
      </c>
      <c r="AV14" s="145">
        <f t="shared" si="24"/>
        <v>0</v>
      </c>
      <c r="AW14" s="238"/>
      <c r="AX14" s="25" t="s">
        <v>119</v>
      </c>
      <c r="AY14" s="150">
        <f t="shared" si="25"/>
        <v>0</v>
      </c>
      <c r="AZ14" s="150">
        <f t="shared" si="25"/>
        <v>0</v>
      </c>
      <c r="BA14" s="8">
        <v>0</v>
      </c>
      <c r="BB14" s="8">
        <v>0</v>
      </c>
      <c r="BC14" s="8">
        <v>0</v>
      </c>
      <c r="BD14" s="149">
        <v>0</v>
      </c>
      <c r="BE14" s="148">
        <v>0</v>
      </c>
      <c r="BF14" s="8">
        <v>0</v>
      </c>
      <c r="BG14" s="145">
        <f t="shared" si="26"/>
        <v>0</v>
      </c>
      <c r="BH14" s="145">
        <f t="shared" si="26"/>
        <v>0</v>
      </c>
      <c r="BI14" s="238"/>
      <c r="BJ14" s="25" t="s">
        <v>119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149">
        <v>0</v>
      </c>
      <c r="BQ14" s="148">
        <v>0</v>
      </c>
      <c r="BR14" s="8">
        <v>0</v>
      </c>
      <c r="BS14" s="145">
        <f t="shared" si="27"/>
        <v>0</v>
      </c>
      <c r="BT14" s="145">
        <f t="shared" si="27"/>
        <v>0</v>
      </c>
    </row>
    <row r="15" spans="1:72" ht="26.25" customHeight="1">
      <c r="A15" s="229"/>
      <c r="B15" s="25" t="s">
        <v>118</v>
      </c>
      <c r="C15" s="150">
        <f t="shared" si="17"/>
        <v>26</v>
      </c>
      <c r="D15" s="150">
        <f t="shared" si="17"/>
        <v>19546356</v>
      </c>
      <c r="E15" s="8">
        <v>419</v>
      </c>
      <c r="F15" s="8">
        <v>208977862</v>
      </c>
      <c r="G15" s="8">
        <v>384</v>
      </c>
      <c r="H15" s="149">
        <v>176722105</v>
      </c>
      <c r="I15" s="148">
        <v>0</v>
      </c>
      <c r="J15" s="8">
        <v>0</v>
      </c>
      <c r="K15" s="145">
        <f t="shared" si="18"/>
        <v>61</v>
      </c>
      <c r="L15" s="145">
        <f t="shared" si="18"/>
        <v>51802113</v>
      </c>
      <c r="M15" s="229"/>
      <c r="N15" s="25" t="s">
        <v>118</v>
      </c>
      <c r="O15" s="150">
        <f t="shared" si="19"/>
        <v>7</v>
      </c>
      <c r="P15" s="150">
        <f t="shared" si="19"/>
        <v>3849300</v>
      </c>
      <c r="Q15" s="8">
        <v>329</v>
      </c>
      <c r="R15" s="8">
        <v>123656750</v>
      </c>
      <c r="S15" s="8">
        <v>310</v>
      </c>
      <c r="T15" s="149">
        <v>107959694</v>
      </c>
      <c r="U15" s="148">
        <v>0</v>
      </c>
      <c r="V15" s="8">
        <v>0</v>
      </c>
      <c r="W15" s="145">
        <f t="shared" si="20"/>
        <v>26</v>
      </c>
      <c r="X15" s="145">
        <f t="shared" si="20"/>
        <v>19546356</v>
      </c>
      <c r="Y15" s="229"/>
      <c r="Z15" s="25" t="s">
        <v>118</v>
      </c>
      <c r="AA15" s="150">
        <f t="shared" si="21"/>
        <v>7</v>
      </c>
      <c r="AB15" s="150">
        <f t="shared" si="21"/>
        <v>2343057</v>
      </c>
      <c r="AC15" s="8">
        <v>171</v>
      </c>
      <c r="AD15" s="8">
        <v>49465495</v>
      </c>
      <c r="AE15" s="8">
        <v>171</v>
      </c>
      <c r="AF15" s="149">
        <v>47959252</v>
      </c>
      <c r="AG15" s="148">
        <v>0</v>
      </c>
      <c r="AH15" s="8">
        <v>0</v>
      </c>
      <c r="AI15" s="145">
        <f t="shared" si="22"/>
        <v>7</v>
      </c>
      <c r="AJ15" s="145">
        <f t="shared" si="22"/>
        <v>3849300</v>
      </c>
      <c r="AK15" s="229"/>
      <c r="AL15" s="25" t="s">
        <v>118</v>
      </c>
      <c r="AM15" s="150">
        <f t="shared" si="23"/>
        <v>2</v>
      </c>
      <c r="AN15" s="150">
        <f t="shared" si="23"/>
        <v>1541341</v>
      </c>
      <c r="AO15" s="8">
        <v>156</v>
      </c>
      <c r="AP15" s="8">
        <v>46269217</v>
      </c>
      <c r="AQ15" s="8">
        <v>151</v>
      </c>
      <c r="AR15" s="149">
        <v>45467501</v>
      </c>
      <c r="AS15" s="148">
        <v>0</v>
      </c>
      <c r="AT15" s="8">
        <v>0</v>
      </c>
      <c r="AU15" s="145">
        <f t="shared" si="24"/>
        <v>7</v>
      </c>
      <c r="AV15" s="145">
        <f t="shared" si="24"/>
        <v>2343057</v>
      </c>
      <c r="AW15" s="238"/>
      <c r="AX15" s="25" t="s">
        <v>118</v>
      </c>
      <c r="AY15" s="150">
        <f t="shared" si="25"/>
        <v>14</v>
      </c>
      <c r="AZ15" s="150">
        <f t="shared" si="25"/>
        <v>8727800</v>
      </c>
      <c r="BA15" s="8">
        <v>131</v>
      </c>
      <c r="BB15" s="8">
        <v>43928968</v>
      </c>
      <c r="BC15" s="8">
        <v>143</v>
      </c>
      <c r="BD15" s="149">
        <v>51115427</v>
      </c>
      <c r="BE15" s="148">
        <v>0</v>
      </c>
      <c r="BF15" s="8">
        <v>0</v>
      </c>
      <c r="BG15" s="145">
        <f t="shared" si="26"/>
        <v>2</v>
      </c>
      <c r="BH15" s="145">
        <f t="shared" si="26"/>
        <v>1541341</v>
      </c>
      <c r="BI15" s="238"/>
      <c r="BJ15" s="25" t="s">
        <v>118</v>
      </c>
      <c r="BK15" s="8">
        <v>9</v>
      </c>
      <c r="BL15" s="8">
        <v>4949147</v>
      </c>
      <c r="BM15" s="8">
        <v>168</v>
      </c>
      <c r="BN15" s="8">
        <v>69809877</v>
      </c>
      <c r="BO15" s="8">
        <v>163</v>
      </c>
      <c r="BP15" s="149">
        <v>66031224</v>
      </c>
      <c r="BQ15" s="148">
        <v>0</v>
      </c>
      <c r="BR15" s="8">
        <v>0</v>
      </c>
      <c r="BS15" s="145">
        <f t="shared" si="27"/>
        <v>14</v>
      </c>
      <c r="BT15" s="145">
        <f t="shared" si="27"/>
        <v>8727800</v>
      </c>
    </row>
    <row r="16" spans="1:72" ht="26.25" customHeight="1">
      <c r="A16" s="229"/>
      <c r="B16" s="146" t="s">
        <v>117</v>
      </c>
      <c r="C16" s="150">
        <f t="shared" si="17"/>
        <v>0</v>
      </c>
      <c r="D16" s="150">
        <f t="shared" si="17"/>
        <v>0</v>
      </c>
      <c r="E16" s="8">
        <v>0</v>
      </c>
      <c r="F16" s="8">
        <v>0</v>
      </c>
      <c r="G16" s="8">
        <v>0</v>
      </c>
      <c r="H16" s="149">
        <v>0</v>
      </c>
      <c r="I16" s="148">
        <v>0</v>
      </c>
      <c r="J16" s="8">
        <v>0</v>
      </c>
      <c r="K16" s="145">
        <f t="shared" si="18"/>
        <v>0</v>
      </c>
      <c r="L16" s="145">
        <f t="shared" si="18"/>
        <v>0</v>
      </c>
      <c r="M16" s="229"/>
      <c r="N16" s="146" t="s">
        <v>117</v>
      </c>
      <c r="O16" s="150">
        <f t="shared" si="19"/>
        <v>0</v>
      </c>
      <c r="P16" s="150">
        <f t="shared" si="19"/>
        <v>0</v>
      </c>
      <c r="Q16" s="8">
        <v>0</v>
      </c>
      <c r="R16" s="8">
        <v>0</v>
      </c>
      <c r="S16" s="8">
        <v>0</v>
      </c>
      <c r="T16" s="149">
        <v>0</v>
      </c>
      <c r="U16" s="148">
        <v>0</v>
      </c>
      <c r="V16" s="8">
        <v>0</v>
      </c>
      <c r="W16" s="145">
        <f t="shared" si="20"/>
        <v>0</v>
      </c>
      <c r="X16" s="145">
        <f t="shared" si="20"/>
        <v>0</v>
      </c>
      <c r="Y16" s="229"/>
      <c r="Z16" s="146" t="s">
        <v>117</v>
      </c>
      <c r="AA16" s="150">
        <f t="shared" si="21"/>
        <v>0</v>
      </c>
      <c r="AB16" s="150">
        <f t="shared" si="21"/>
        <v>0</v>
      </c>
      <c r="AC16" s="8">
        <v>0</v>
      </c>
      <c r="AD16" s="8">
        <v>0</v>
      </c>
      <c r="AE16" s="8">
        <v>0</v>
      </c>
      <c r="AF16" s="149">
        <v>0</v>
      </c>
      <c r="AG16" s="148">
        <v>0</v>
      </c>
      <c r="AH16" s="8">
        <v>0</v>
      </c>
      <c r="AI16" s="145">
        <f t="shared" si="22"/>
        <v>0</v>
      </c>
      <c r="AJ16" s="145">
        <f t="shared" si="22"/>
        <v>0</v>
      </c>
      <c r="AK16" s="229"/>
      <c r="AL16" s="146" t="s">
        <v>117</v>
      </c>
      <c r="AM16" s="150">
        <f t="shared" si="23"/>
        <v>0</v>
      </c>
      <c r="AN16" s="150">
        <f t="shared" si="23"/>
        <v>0</v>
      </c>
      <c r="AO16" s="8">
        <v>0</v>
      </c>
      <c r="AP16" s="8">
        <v>0</v>
      </c>
      <c r="AQ16" s="8">
        <v>0</v>
      </c>
      <c r="AR16" s="149">
        <v>0</v>
      </c>
      <c r="AS16" s="148">
        <v>0</v>
      </c>
      <c r="AT16" s="8">
        <v>0</v>
      </c>
      <c r="AU16" s="145">
        <f t="shared" si="24"/>
        <v>0</v>
      </c>
      <c r="AV16" s="145">
        <f t="shared" si="24"/>
        <v>0</v>
      </c>
      <c r="AW16" s="238"/>
      <c r="AX16" s="146" t="s">
        <v>117</v>
      </c>
      <c r="AY16" s="150">
        <f t="shared" si="25"/>
        <v>0</v>
      </c>
      <c r="AZ16" s="150">
        <f t="shared" si="25"/>
        <v>0</v>
      </c>
      <c r="BA16" s="8">
        <v>0</v>
      </c>
      <c r="BB16" s="8">
        <v>0</v>
      </c>
      <c r="BC16" s="8">
        <v>0</v>
      </c>
      <c r="BD16" s="149">
        <v>0</v>
      </c>
      <c r="BE16" s="148">
        <v>0</v>
      </c>
      <c r="BF16" s="8">
        <v>0</v>
      </c>
      <c r="BG16" s="145">
        <f t="shared" si="26"/>
        <v>0</v>
      </c>
      <c r="BH16" s="145">
        <f t="shared" si="26"/>
        <v>0</v>
      </c>
      <c r="BI16" s="238"/>
      <c r="BJ16" s="146" t="s">
        <v>117</v>
      </c>
      <c r="BK16" s="8">
        <v>0</v>
      </c>
      <c r="BL16" s="8">
        <v>0</v>
      </c>
      <c r="BM16" s="8">
        <v>0</v>
      </c>
      <c r="BN16" s="8">
        <v>0</v>
      </c>
      <c r="BO16" s="8">
        <v>0</v>
      </c>
      <c r="BP16" s="149">
        <v>0</v>
      </c>
      <c r="BQ16" s="148">
        <v>0</v>
      </c>
      <c r="BR16" s="8">
        <v>0</v>
      </c>
      <c r="BS16" s="145">
        <f t="shared" si="27"/>
        <v>0</v>
      </c>
      <c r="BT16" s="145">
        <f t="shared" si="27"/>
        <v>0</v>
      </c>
    </row>
    <row r="17" spans="1:72" ht="26.25" customHeight="1">
      <c r="A17" s="229"/>
      <c r="B17" s="25" t="s">
        <v>72</v>
      </c>
      <c r="C17" s="9">
        <f t="shared" ref="C17:L17" si="28">SUM(C13:C16)</f>
        <v>31</v>
      </c>
      <c r="D17" s="9">
        <f t="shared" si="28"/>
        <v>21062056</v>
      </c>
      <c r="E17" s="9">
        <f t="shared" si="28"/>
        <v>421</v>
      </c>
      <c r="F17" s="9">
        <f t="shared" si="28"/>
        <v>209463762</v>
      </c>
      <c r="G17" s="9">
        <f t="shared" si="28"/>
        <v>387</v>
      </c>
      <c r="H17" s="144">
        <f t="shared" si="28"/>
        <v>177183905</v>
      </c>
      <c r="I17" s="143">
        <f t="shared" si="28"/>
        <v>0</v>
      </c>
      <c r="J17" s="9">
        <f t="shared" si="28"/>
        <v>0</v>
      </c>
      <c r="K17" s="9">
        <f t="shared" si="28"/>
        <v>65</v>
      </c>
      <c r="L17" s="9">
        <f t="shared" si="28"/>
        <v>53341913</v>
      </c>
      <c r="M17" s="229"/>
      <c r="N17" s="25" t="s">
        <v>72</v>
      </c>
      <c r="O17" s="9">
        <f t="shared" ref="O17:X17" si="29">SUM(O13:O16)</f>
        <v>16</v>
      </c>
      <c r="P17" s="9">
        <f t="shared" si="29"/>
        <v>11026200</v>
      </c>
      <c r="Q17" s="9">
        <f t="shared" si="29"/>
        <v>337</v>
      </c>
      <c r="R17" s="9">
        <f t="shared" si="29"/>
        <v>131327816</v>
      </c>
      <c r="S17" s="9">
        <f t="shared" si="29"/>
        <v>322</v>
      </c>
      <c r="T17" s="144">
        <f t="shared" si="29"/>
        <v>121291960</v>
      </c>
      <c r="U17" s="143">
        <f t="shared" si="29"/>
        <v>0</v>
      </c>
      <c r="V17" s="9">
        <f t="shared" si="29"/>
        <v>0</v>
      </c>
      <c r="W17" s="9">
        <f t="shared" si="29"/>
        <v>31</v>
      </c>
      <c r="X17" s="9">
        <f t="shared" si="29"/>
        <v>21062056</v>
      </c>
      <c r="Y17" s="229"/>
      <c r="Z17" s="25" t="s">
        <v>72</v>
      </c>
      <c r="AA17" s="9">
        <f t="shared" ref="AA17:AJ17" si="30">SUM(AA13:AA16)</f>
        <v>17</v>
      </c>
      <c r="AB17" s="9">
        <f t="shared" si="30"/>
        <v>9692757</v>
      </c>
      <c r="AC17" s="9">
        <f t="shared" si="30"/>
        <v>171</v>
      </c>
      <c r="AD17" s="9">
        <f t="shared" si="30"/>
        <v>49465495</v>
      </c>
      <c r="AE17" s="9">
        <f t="shared" si="30"/>
        <v>172</v>
      </c>
      <c r="AF17" s="144">
        <f t="shared" si="30"/>
        <v>48132052</v>
      </c>
      <c r="AG17" s="143">
        <f t="shared" si="30"/>
        <v>0</v>
      </c>
      <c r="AH17" s="9">
        <f t="shared" si="30"/>
        <v>0</v>
      </c>
      <c r="AI17" s="9">
        <f t="shared" si="30"/>
        <v>16</v>
      </c>
      <c r="AJ17" s="9">
        <f t="shared" si="30"/>
        <v>11026200</v>
      </c>
      <c r="AK17" s="229"/>
      <c r="AL17" s="25" t="s">
        <v>72</v>
      </c>
      <c r="AM17" s="9">
        <f t="shared" ref="AM17:AV17" si="31">SUM(AM13:AM16)</f>
        <v>15</v>
      </c>
      <c r="AN17" s="9">
        <f t="shared" si="31"/>
        <v>9125841</v>
      </c>
      <c r="AO17" s="9">
        <f t="shared" si="31"/>
        <v>157</v>
      </c>
      <c r="AP17" s="9">
        <f t="shared" si="31"/>
        <v>48383017</v>
      </c>
      <c r="AQ17" s="9">
        <f t="shared" si="31"/>
        <v>155</v>
      </c>
      <c r="AR17" s="144">
        <f t="shared" si="31"/>
        <v>47816101</v>
      </c>
      <c r="AS17" s="143">
        <f t="shared" si="31"/>
        <v>0</v>
      </c>
      <c r="AT17" s="9">
        <f t="shared" si="31"/>
        <v>0</v>
      </c>
      <c r="AU17" s="9">
        <f t="shared" si="31"/>
        <v>17</v>
      </c>
      <c r="AV17" s="9">
        <f t="shared" si="31"/>
        <v>9692757</v>
      </c>
      <c r="AW17" s="239"/>
      <c r="AX17" s="25" t="s">
        <v>72</v>
      </c>
      <c r="AY17" s="9">
        <f t="shared" ref="AY17:BH17" si="32">SUM(AY13:AY16)</f>
        <v>38</v>
      </c>
      <c r="AZ17" s="9">
        <f t="shared" si="32"/>
        <v>35469490</v>
      </c>
      <c r="BA17" s="9">
        <f t="shared" si="32"/>
        <v>131</v>
      </c>
      <c r="BB17" s="9">
        <f t="shared" si="32"/>
        <v>43928968</v>
      </c>
      <c r="BC17" s="9">
        <f t="shared" si="32"/>
        <v>154</v>
      </c>
      <c r="BD17" s="144">
        <f t="shared" si="32"/>
        <v>70272617</v>
      </c>
      <c r="BE17" s="143">
        <f t="shared" si="32"/>
        <v>0</v>
      </c>
      <c r="BF17" s="9">
        <f t="shared" si="32"/>
        <v>0</v>
      </c>
      <c r="BG17" s="9">
        <f t="shared" si="32"/>
        <v>15</v>
      </c>
      <c r="BH17" s="9">
        <f t="shared" si="32"/>
        <v>9125841</v>
      </c>
      <c r="BI17" s="239"/>
      <c r="BJ17" s="25" t="s">
        <v>72</v>
      </c>
      <c r="BK17" s="9">
        <f t="shared" ref="BK17:BT17" si="33">SUM(BK13:BK16)</f>
        <v>39</v>
      </c>
      <c r="BL17" s="9">
        <f t="shared" si="33"/>
        <v>41235632</v>
      </c>
      <c r="BM17" s="9">
        <f t="shared" si="33"/>
        <v>168</v>
      </c>
      <c r="BN17" s="9">
        <f t="shared" si="33"/>
        <v>69809877</v>
      </c>
      <c r="BO17" s="9">
        <f t="shared" si="33"/>
        <v>169</v>
      </c>
      <c r="BP17" s="144">
        <f t="shared" si="33"/>
        <v>75576019</v>
      </c>
      <c r="BQ17" s="143">
        <f t="shared" si="33"/>
        <v>0</v>
      </c>
      <c r="BR17" s="9">
        <f t="shared" si="33"/>
        <v>0</v>
      </c>
      <c r="BS17" s="9">
        <f t="shared" si="33"/>
        <v>38</v>
      </c>
      <c r="BT17" s="9">
        <f t="shared" si="33"/>
        <v>35469490</v>
      </c>
    </row>
    <row r="18" spans="1:72" ht="26.25" customHeight="1">
      <c r="A18" s="267" t="s">
        <v>8</v>
      </c>
      <c r="B18" s="147" t="s">
        <v>120</v>
      </c>
      <c r="C18" s="9">
        <f t="shared" ref="C18:J21" si="34">SUM(C8,C13)</f>
        <v>25</v>
      </c>
      <c r="D18" s="9">
        <f t="shared" si="34"/>
        <v>16593400</v>
      </c>
      <c r="E18" s="9">
        <f t="shared" si="34"/>
        <v>14</v>
      </c>
      <c r="F18" s="9">
        <f t="shared" si="34"/>
        <v>29762333</v>
      </c>
      <c r="G18" s="9">
        <f t="shared" si="34"/>
        <v>22</v>
      </c>
      <c r="H18" s="144">
        <f t="shared" si="34"/>
        <v>38189800</v>
      </c>
      <c r="I18" s="143">
        <f t="shared" si="34"/>
        <v>0</v>
      </c>
      <c r="J18" s="9">
        <f t="shared" si="34"/>
        <v>0</v>
      </c>
      <c r="K18" s="145">
        <f t="shared" ref="K18:L21" si="35">SUM(C18,E18)-G18</f>
        <v>17</v>
      </c>
      <c r="L18" s="145">
        <f t="shared" si="35"/>
        <v>8165933</v>
      </c>
      <c r="M18" s="267" t="s">
        <v>8</v>
      </c>
      <c r="N18" s="147" t="s">
        <v>120</v>
      </c>
      <c r="O18" s="9">
        <f t="shared" ref="O18:V21" si="36">SUM(O8,O13)</f>
        <v>42</v>
      </c>
      <c r="P18" s="9">
        <f t="shared" si="36"/>
        <v>35191656</v>
      </c>
      <c r="Q18" s="9">
        <f t="shared" si="36"/>
        <v>0</v>
      </c>
      <c r="R18" s="9">
        <f t="shared" si="36"/>
        <v>0</v>
      </c>
      <c r="S18" s="9">
        <f t="shared" si="36"/>
        <v>17</v>
      </c>
      <c r="T18" s="144">
        <f t="shared" si="36"/>
        <v>18598256</v>
      </c>
      <c r="U18" s="143">
        <f t="shared" si="36"/>
        <v>0</v>
      </c>
      <c r="V18" s="9">
        <f t="shared" si="36"/>
        <v>0</v>
      </c>
      <c r="W18" s="145">
        <f t="shared" ref="W18:X21" si="37">SUM(O18,Q18)-S18</f>
        <v>25</v>
      </c>
      <c r="X18" s="145">
        <f t="shared" si="37"/>
        <v>16593400</v>
      </c>
      <c r="Y18" s="267" t="s">
        <v>8</v>
      </c>
      <c r="Z18" s="147" t="s">
        <v>120</v>
      </c>
      <c r="AA18" s="9">
        <f t="shared" ref="AA18:AH21" si="38">SUM(AA8,AA13)</f>
        <v>48</v>
      </c>
      <c r="AB18" s="9">
        <f t="shared" si="38"/>
        <v>35436956</v>
      </c>
      <c r="AC18" s="9">
        <f t="shared" si="38"/>
        <v>3</v>
      </c>
      <c r="AD18" s="9">
        <f t="shared" si="38"/>
        <v>2341000</v>
      </c>
      <c r="AE18" s="9">
        <f t="shared" si="38"/>
        <v>9</v>
      </c>
      <c r="AF18" s="144">
        <f t="shared" si="38"/>
        <v>2586300</v>
      </c>
      <c r="AG18" s="143">
        <f t="shared" si="38"/>
        <v>0</v>
      </c>
      <c r="AH18" s="9">
        <f t="shared" si="38"/>
        <v>0</v>
      </c>
      <c r="AI18" s="145">
        <f t="shared" ref="AI18:AJ21" si="39">SUM(AA18,AC18)-AE18</f>
        <v>42</v>
      </c>
      <c r="AJ18" s="145">
        <f t="shared" si="39"/>
        <v>35191656</v>
      </c>
      <c r="AK18" s="267" t="s">
        <v>8</v>
      </c>
      <c r="AL18" s="147" t="s">
        <v>120</v>
      </c>
      <c r="AM18" s="9">
        <f t="shared" ref="AM18:AT21" si="40">SUM(AM8,AM13)</f>
        <v>60</v>
      </c>
      <c r="AN18" s="9">
        <f t="shared" si="40"/>
        <v>48180156</v>
      </c>
      <c r="AO18" s="9">
        <f t="shared" si="40"/>
        <v>0</v>
      </c>
      <c r="AP18" s="9">
        <f t="shared" si="40"/>
        <v>0</v>
      </c>
      <c r="AQ18" s="9">
        <f t="shared" si="40"/>
        <v>12</v>
      </c>
      <c r="AR18" s="144">
        <f t="shared" si="40"/>
        <v>12743200</v>
      </c>
      <c r="AS18" s="143">
        <f t="shared" si="40"/>
        <v>0</v>
      </c>
      <c r="AT18" s="9">
        <f t="shared" si="40"/>
        <v>0</v>
      </c>
      <c r="AU18" s="145">
        <f t="shared" ref="AU18:AV21" si="41">SUM(AM18,AO18)-AQ18</f>
        <v>48</v>
      </c>
      <c r="AV18" s="145">
        <f t="shared" si="41"/>
        <v>35436956</v>
      </c>
      <c r="AW18" s="267" t="s">
        <v>8</v>
      </c>
      <c r="AX18" s="147" t="s">
        <v>120</v>
      </c>
      <c r="AY18" s="9">
        <f t="shared" ref="AY18:BF21" si="42">SUM(AY8,AY13)</f>
        <v>78</v>
      </c>
      <c r="AZ18" s="9">
        <f t="shared" si="42"/>
        <v>149857614</v>
      </c>
      <c r="BA18" s="9">
        <f t="shared" si="42"/>
        <v>2</v>
      </c>
      <c r="BB18" s="9">
        <f t="shared" si="42"/>
        <v>5714200</v>
      </c>
      <c r="BC18" s="9">
        <f t="shared" si="42"/>
        <v>20</v>
      </c>
      <c r="BD18" s="144">
        <f t="shared" si="42"/>
        <v>107391658</v>
      </c>
      <c r="BE18" s="143">
        <f t="shared" si="42"/>
        <v>0</v>
      </c>
      <c r="BF18" s="9">
        <f t="shared" si="42"/>
        <v>0</v>
      </c>
      <c r="BG18" s="145">
        <f t="shared" ref="BG18:BH21" si="43">SUM(AY18,BA18)-BC18</f>
        <v>60</v>
      </c>
      <c r="BH18" s="145">
        <f t="shared" si="43"/>
        <v>48180156</v>
      </c>
      <c r="BI18" s="267" t="s">
        <v>8</v>
      </c>
      <c r="BJ18" s="147" t="s">
        <v>120</v>
      </c>
      <c r="BK18" s="9">
        <f t="shared" ref="BK18:BR21" si="44">SUM(BK8,BK13)</f>
        <v>104</v>
      </c>
      <c r="BL18" s="9">
        <f t="shared" si="44"/>
        <v>177650004</v>
      </c>
      <c r="BM18" s="9">
        <f t="shared" si="44"/>
        <v>0</v>
      </c>
      <c r="BN18" s="9">
        <f t="shared" si="44"/>
        <v>0</v>
      </c>
      <c r="BO18" s="9">
        <f t="shared" si="44"/>
        <v>26</v>
      </c>
      <c r="BP18" s="144">
        <f t="shared" si="44"/>
        <v>27792390</v>
      </c>
      <c r="BQ18" s="143">
        <f t="shared" si="44"/>
        <v>0</v>
      </c>
      <c r="BR18" s="9">
        <f t="shared" si="44"/>
        <v>0</v>
      </c>
      <c r="BS18" s="145">
        <f t="shared" ref="BS18:BT21" si="45">SUM(BK18,BM18)-BO18</f>
        <v>78</v>
      </c>
      <c r="BT18" s="145">
        <f t="shared" si="45"/>
        <v>149857614</v>
      </c>
    </row>
    <row r="19" spans="1:72" ht="26.25" customHeight="1">
      <c r="A19" s="268"/>
      <c r="B19" s="25" t="s">
        <v>119</v>
      </c>
      <c r="C19" s="9">
        <f t="shared" si="34"/>
        <v>0</v>
      </c>
      <c r="D19" s="9">
        <f t="shared" si="34"/>
        <v>0</v>
      </c>
      <c r="E19" s="9">
        <f t="shared" si="34"/>
        <v>1</v>
      </c>
      <c r="F19" s="9">
        <f t="shared" si="34"/>
        <v>845625</v>
      </c>
      <c r="G19" s="9">
        <f t="shared" si="34"/>
        <v>1</v>
      </c>
      <c r="H19" s="144">
        <f t="shared" si="34"/>
        <v>845625</v>
      </c>
      <c r="I19" s="143">
        <f t="shared" si="34"/>
        <v>0</v>
      </c>
      <c r="J19" s="9">
        <f t="shared" si="34"/>
        <v>0</v>
      </c>
      <c r="K19" s="145">
        <f t="shared" si="35"/>
        <v>0</v>
      </c>
      <c r="L19" s="145">
        <f t="shared" si="35"/>
        <v>0</v>
      </c>
      <c r="M19" s="268"/>
      <c r="N19" s="25" t="s">
        <v>119</v>
      </c>
      <c r="O19" s="9">
        <f t="shared" si="36"/>
        <v>0</v>
      </c>
      <c r="P19" s="9">
        <f t="shared" si="36"/>
        <v>0</v>
      </c>
      <c r="Q19" s="9">
        <f t="shared" si="36"/>
        <v>23</v>
      </c>
      <c r="R19" s="9">
        <f t="shared" si="36"/>
        <v>27422358</v>
      </c>
      <c r="S19" s="9">
        <f t="shared" si="36"/>
        <v>23</v>
      </c>
      <c r="T19" s="144">
        <f t="shared" si="36"/>
        <v>27422358</v>
      </c>
      <c r="U19" s="143">
        <f t="shared" si="36"/>
        <v>1</v>
      </c>
      <c r="V19" s="9">
        <f t="shared" si="36"/>
        <v>2903</v>
      </c>
      <c r="W19" s="145">
        <f t="shared" si="37"/>
        <v>0</v>
      </c>
      <c r="X19" s="145">
        <f t="shared" si="37"/>
        <v>0</v>
      </c>
      <c r="Y19" s="268"/>
      <c r="Z19" s="25" t="s">
        <v>119</v>
      </c>
      <c r="AA19" s="9">
        <f t="shared" si="38"/>
        <v>0</v>
      </c>
      <c r="AB19" s="9">
        <f t="shared" si="38"/>
        <v>0</v>
      </c>
      <c r="AC19" s="9">
        <f t="shared" si="38"/>
        <v>0</v>
      </c>
      <c r="AD19" s="9">
        <f t="shared" si="38"/>
        <v>0</v>
      </c>
      <c r="AE19" s="9">
        <f t="shared" si="38"/>
        <v>0</v>
      </c>
      <c r="AF19" s="144">
        <f t="shared" si="38"/>
        <v>0</v>
      </c>
      <c r="AG19" s="143">
        <f t="shared" si="38"/>
        <v>0</v>
      </c>
      <c r="AH19" s="9">
        <f t="shared" si="38"/>
        <v>0</v>
      </c>
      <c r="AI19" s="145">
        <f t="shared" si="39"/>
        <v>0</v>
      </c>
      <c r="AJ19" s="145">
        <f t="shared" si="39"/>
        <v>0</v>
      </c>
      <c r="AK19" s="268"/>
      <c r="AL19" s="25" t="s">
        <v>119</v>
      </c>
      <c r="AM19" s="9">
        <f t="shared" si="40"/>
        <v>0</v>
      </c>
      <c r="AN19" s="9">
        <f t="shared" si="40"/>
        <v>0</v>
      </c>
      <c r="AO19" s="9">
        <f t="shared" si="40"/>
        <v>2</v>
      </c>
      <c r="AP19" s="9">
        <f t="shared" si="40"/>
        <v>3618000</v>
      </c>
      <c r="AQ19" s="9">
        <f t="shared" si="40"/>
        <v>2</v>
      </c>
      <c r="AR19" s="144">
        <f t="shared" si="40"/>
        <v>3618000</v>
      </c>
      <c r="AS19" s="143">
        <f t="shared" si="40"/>
        <v>1</v>
      </c>
      <c r="AT19" s="9">
        <f t="shared" si="40"/>
        <v>8139</v>
      </c>
      <c r="AU19" s="145">
        <f t="shared" si="41"/>
        <v>0</v>
      </c>
      <c r="AV19" s="145">
        <f t="shared" si="41"/>
        <v>0</v>
      </c>
      <c r="AW19" s="268"/>
      <c r="AX19" s="25" t="s">
        <v>119</v>
      </c>
      <c r="AY19" s="9">
        <f t="shared" si="42"/>
        <v>0</v>
      </c>
      <c r="AZ19" s="9">
        <f t="shared" si="42"/>
        <v>0</v>
      </c>
      <c r="BA19" s="9">
        <f t="shared" si="42"/>
        <v>0</v>
      </c>
      <c r="BB19" s="9">
        <f t="shared" si="42"/>
        <v>0</v>
      </c>
      <c r="BC19" s="9">
        <f t="shared" si="42"/>
        <v>0</v>
      </c>
      <c r="BD19" s="144">
        <f t="shared" si="42"/>
        <v>0</v>
      </c>
      <c r="BE19" s="143">
        <f t="shared" si="42"/>
        <v>1</v>
      </c>
      <c r="BF19" s="9">
        <f t="shared" si="42"/>
        <v>96100</v>
      </c>
      <c r="BG19" s="145">
        <f t="shared" si="43"/>
        <v>0</v>
      </c>
      <c r="BH19" s="145">
        <f t="shared" si="43"/>
        <v>0</v>
      </c>
      <c r="BI19" s="268"/>
      <c r="BJ19" s="25" t="s">
        <v>119</v>
      </c>
      <c r="BK19" s="9">
        <f t="shared" si="44"/>
        <v>0</v>
      </c>
      <c r="BL19" s="9">
        <f t="shared" si="44"/>
        <v>0</v>
      </c>
      <c r="BM19" s="9">
        <f t="shared" si="44"/>
        <v>1</v>
      </c>
      <c r="BN19" s="9">
        <f t="shared" si="44"/>
        <v>96100</v>
      </c>
      <c r="BO19" s="9">
        <f t="shared" si="44"/>
        <v>1</v>
      </c>
      <c r="BP19" s="144">
        <f t="shared" si="44"/>
        <v>96100</v>
      </c>
      <c r="BQ19" s="143">
        <f t="shared" si="44"/>
        <v>1</v>
      </c>
      <c r="BR19" s="9">
        <f t="shared" si="44"/>
        <v>57142</v>
      </c>
      <c r="BS19" s="145">
        <f t="shared" si="45"/>
        <v>0</v>
      </c>
      <c r="BT19" s="145">
        <f t="shared" si="45"/>
        <v>0</v>
      </c>
    </row>
    <row r="20" spans="1:72" ht="26.25" customHeight="1">
      <c r="A20" s="268"/>
      <c r="B20" s="25" t="s">
        <v>118</v>
      </c>
      <c r="C20" s="9">
        <f t="shared" si="34"/>
        <v>118</v>
      </c>
      <c r="D20" s="9">
        <f t="shared" si="34"/>
        <v>77155048</v>
      </c>
      <c r="E20" s="9">
        <f t="shared" si="34"/>
        <v>1634</v>
      </c>
      <c r="F20" s="9">
        <f t="shared" si="34"/>
        <v>551428136</v>
      </c>
      <c r="G20" s="9">
        <f t="shared" si="34"/>
        <v>1509</v>
      </c>
      <c r="H20" s="144">
        <f t="shared" si="34"/>
        <v>442726085</v>
      </c>
      <c r="I20" s="143">
        <f t="shared" si="34"/>
        <v>0</v>
      </c>
      <c r="J20" s="9">
        <f t="shared" si="34"/>
        <v>0</v>
      </c>
      <c r="K20" s="145">
        <f t="shared" si="35"/>
        <v>243</v>
      </c>
      <c r="L20" s="145">
        <f t="shared" si="35"/>
        <v>185857099</v>
      </c>
      <c r="M20" s="268"/>
      <c r="N20" s="25" t="s">
        <v>118</v>
      </c>
      <c r="O20" s="9">
        <f t="shared" si="36"/>
        <v>23</v>
      </c>
      <c r="P20" s="9">
        <f t="shared" si="36"/>
        <v>21918796</v>
      </c>
      <c r="Q20" s="9">
        <f t="shared" si="36"/>
        <v>1334</v>
      </c>
      <c r="R20" s="9">
        <f t="shared" si="36"/>
        <v>386875380</v>
      </c>
      <c r="S20" s="9">
        <f t="shared" si="36"/>
        <v>1239</v>
      </c>
      <c r="T20" s="144">
        <f t="shared" si="36"/>
        <v>331639128</v>
      </c>
      <c r="U20" s="143">
        <f t="shared" si="36"/>
        <v>0</v>
      </c>
      <c r="V20" s="9">
        <f t="shared" si="36"/>
        <v>0</v>
      </c>
      <c r="W20" s="145">
        <f t="shared" si="37"/>
        <v>118</v>
      </c>
      <c r="X20" s="145">
        <f t="shared" si="37"/>
        <v>77155048</v>
      </c>
      <c r="Y20" s="268"/>
      <c r="Z20" s="25" t="s">
        <v>118</v>
      </c>
      <c r="AA20" s="9">
        <f t="shared" si="38"/>
        <v>24</v>
      </c>
      <c r="AB20" s="9">
        <f t="shared" si="38"/>
        <v>8030557</v>
      </c>
      <c r="AC20" s="9">
        <f t="shared" si="38"/>
        <v>727</v>
      </c>
      <c r="AD20" s="9">
        <f t="shared" si="38"/>
        <v>164997609</v>
      </c>
      <c r="AE20" s="9">
        <f t="shared" si="38"/>
        <v>728</v>
      </c>
      <c r="AF20" s="144">
        <f t="shared" si="38"/>
        <v>151109370</v>
      </c>
      <c r="AG20" s="143">
        <f t="shared" si="38"/>
        <v>0</v>
      </c>
      <c r="AH20" s="9">
        <f t="shared" si="38"/>
        <v>0</v>
      </c>
      <c r="AI20" s="145">
        <f t="shared" si="39"/>
        <v>23</v>
      </c>
      <c r="AJ20" s="145">
        <f t="shared" si="39"/>
        <v>21918796</v>
      </c>
      <c r="AK20" s="268"/>
      <c r="AL20" s="25" t="s">
        <v>118</v>
      </c>
      <c r="AM20" s="9">
        <f t="shared" si="40"/>
        <v>13</v>
      </c>
      <c r="AN20" s="9">
        <f t="shared" si="40"/>
        <v>26329787</v>
      </c>
      <c r="AO20" s="9">
        <f t="shared" si="40"/>
        <v>548</v>
      </c>
      <c r="AP20" s="9">
        <f t="shared" si="40"/>
        <v>125761859</v>
      </c>
      <c r="AQ20" s="9">
        <f t="shared" si="40"/>
        <v>537</v>
      </c>
      <c r="AR20" s="144">
        <f t="shared" si="40"/>
        <v>144061089</v>
      </c>
      <c r="AS20" s="143">
        <f t="shared" si="40"/>
        <v>0</v>
      </c>
      <c r="AT20" s="9">
        <f t="shared" si="40"/>
        <v>0</v>
      </c>
      <c r="AU20" s="145">
        <f t="shared" si="41"/>
        <v>24</v>
      </c>
      <c r="AV20" s="145">
        <f t="shared" si="41"/>
        <v>8030557</v>
      </c>
      <c r="AW20" s="268"/>
      <c r="AX20" s="25" t="s">
        <v>118</v>
      </c>
      <c r="AY20" s="9">
        <f t="shared" si="42"/>
        <v>44</v>
      </c>
      <c r="AZ20" s="9">
        <f t="shared" si="42"/>
        <v>51908885</v>
      </c>
      <c r="BA20" s="9">
        <f t="shared" si="42"/>
        <v>549</v>
      </c>
      <c r="BB20" s="9">
        <f t="shared" si="42"/>
        <v>128535113</v>
      </c>
      <c r="BC20" s="9">
        <f t="shared" si="42"/>
        <v>580</v>
      </c>
      <c r="BD20" s="144">
        <f t="shared" si="42"/>
        <v>154114211</v>
      </c>
      <c r="BE20" s="143">
        <f t="shared" si="42"/>
        <v>0</v>
      </c>
      <c r="BF20" s="9">
        <f t="shared" si="42"/>
        <v>0</v>
      </c>
      <c r="BG20" s="145">
        <f t="shared" si="43"/>
        <v>13</v>
      </c>
      <c r="BH20" s="145">
        <f t="shared" si="43"/>
        <v>26329787</v>
      </c>
      <c r="BI20" s="268"/>
      <c r="BJ20" s="25" t="s">
        <v>118</v>
      </c>
      <c r="BK20" s="9">
        <f t="shared" si="44"/>
        <v>34</v>
      </c>
      <c r="BL20" s="9">
        <f t="shared" si="44"/>
        <v>47195332</v>
      </c>
      <c r="BM20" s="9">
        <f t="shared" si="44"/>
        <v>643</v>
      </c>
      <c r="BN20" s="9">
        <f t="shared" si="44"/>
        <v>180756730</v>
      </c>
      <c r="BO20" s="9">
        <f t="shared" si="44"/>
        <v>633</v>
      </c>
      <c r="BP20" s="144">
        <f t="shared" si="44"/>
        <v>176043177</v>
      </c>
      <c r="BQ20" s="143">
        <f t="shared" si="44"/>
        <v>0</v>
      </c>
      <c r="BR20" s="9">
        <f t="shared" si="44"/>
        <v>0</v>
      </c>
      <c r="BS20" s="145">
        <f t="shared" si="45"/>
        <v>44</v>
      </c>
      <c r="BT20" s="145">
        <f t="shared" si="45"/>
        <v>51908885</v>
      </c>
    </row>
    <row r="21" spans="1:72" ht="26.25" customHeight="1">
      <c r="A21" s="268"/>
      <c r="B21" s="146" t="s">
        <v>117</v>
      </c>
      <c r="C21" s="9">
        <f t="shared" si="34"/>
        <v>0</v>
      </c>
      <c r="D21" s="9">
        <f t="shared" si="34"/>
        <v>0</v>
      </c>
      <c r="E21" s="9">
        <f t="shared" si="34"/>
        <v>0</v>
      </c>
      <c r="F21" s="9">
        <f t="shared" si="34"/>
        <v>0</v>
      </c>
      <c r="G21" s="9">
        <f t="shared" si="34"/>
        <v>0</v>
      </c>
      <c r="H21" s="144">
        <f t="shared" si="34"/>
        <v>0</v>
      </c>
      <c r="I21" s="143">
        <f t="shared" si="34"/>
        <v>0</v>
      </c>
      <c r="J21" s="9">
        <f t="shared" si="34"/>
        <v>0</v>
      </c>
      <c r="K21" s="145">
        <f t="shared" si="35"/>
        <v>0</v>
      </c>
      <c r="L21" s="145">
        <f t="shared" si="35"/>
        <v>0</v>
      </c>
      <c r="M21" s="268"/>
      <c r="N21" s="146" t="s">
        <v>117</v>
      </c>
      <c r="O21" s="9">
        <f t="shared" si="36"/>
        <v>0</v>
      </c>
      <c r="P21" s="9">
        <f t="shared" si="36"/>
        <v>0</v>
      </c>
      <c r="Q21" s="9">
        <f t="shared" si="36"/>
        <v>0</v>
      </c>
      <c r="R21" s="9">
        <f t="shared" si="36"/>
        <v>0</v>
      </c>
      <c r="S21" s="9">
        <f t="shared" si="36"/>
        <v>0</v>
      </c>
      <c r="T21" s="144">
        <f t="shared" si="36"/>
        <v>0</v>
      </c>
      <c r="U21" s="143">
        <f t="shared" si="36"/>
        <v>0</v>
      </c>
      <c r="V21" s="9">
        <f t="shared" si="36"/>
        <v>0</v>
      </c>
      <c r="W21" s="145">
        <f t="shared" si="37"/>
        <v>0</v>
      </c>
      <c r="X21" s="145">
        <f t="shared" si="37"/>
        <v>0</v>
      </c>
      <c r="Y21" s="268"/>
      <c r="Z21" s="146" t="s">
        <v>117</v>
      </c>
      <c r="AA21" s="9">
        <f t="shared" si="38"/>
        <v>0</v>
      </c>
      <c r="AB21" s="9">
        <f t="shared" si="38"/>
        <v>0</v>
      </c>
      <c r="AC21" s="9">
        <f t="shared" si="38"/>
        <v>0</v>
      </c>
      <c r="AD21" s="9">
        <f t="shared" si="38"/>
        <v>0</v>
      </c>
      <c r="AE21" s="9">
        <f t="shared" si="38"/>
        <v>0</v>
      </c>
      <c r="AF21" s="144">
        <f t="shared" si="38"/>
        <v>0</v>
      </c>
      <c r="AG21" s="143">
        <f t="shared" si="38"/>
        <v>0</v>
      </c>
      <c r="AH21" s="9">
        <f t="shared" si="38"/>
        <v>0</v>
      </c>
      <c r="AI21" s="145">
        <f t="shared" si="39"/>
        <v>0</v>
      </c>
      <c r="AJ21" s="145">
        <f t="shared" si="39"/>
        <v>0</v>
      </c>
      <c r="AK21" s="268"/>
      <c r="AL21" s="146" t="s">
        <v>117</v>
      </c>
      <c r="AM21" s="9">
        <f t="shared" si="40"/>
        <v>0</v>
      </c>
      <c r="AN21" s="9">
        <f t="shared" si="40"/>
        <v>0</v>
      </c>
      <c r="AO21" s="9">
        <f t="shared" si="40"/>
        <v>0</v>
      </c>
      <c r="AP21" s="9">
        <f t="shared" si="40"/>
        <v>0</v>
      </c>
      <c r="AQ21" s="9">
        <f t="shared" si="40"/>
        <v>0</v>
      </c>
      <c r="AR21" s="144">
        <f t="shared" si="40"/>
        <v>0</v>
      </c>
      <c r="AS21" s="143">
        <f t="shared" si="40"/>
        <v>0</v>
      </c>
      <c r="AT21" s="9">
        <f t="shared" si="40"/>
        <v>0</v>
      </c>
      <c r="AU21" s="145">
        <f t="shared" si="41"/>
        <v>0</v>
      </c>
      <c r="AV21" s="145">
        <f t="shared" si="41"/>
        <v>0</v>
      </c>
      <c r="AW21" s="268"/>
      <c r="AX21" s="146" t="s">
        <v>117</v>
      </c>
      <c r="AY21" s="9">
        <f t="shared" si="42"/>
        <v>0</v>
      </c>
      <c r="AZ21" s="9">
        <f t="shared" si="42"/>
        <v>0</v>
      </c>
      <c r="BA21" s="9">
        <f t="shared" si="42"/>
        <v>0</v>
      </c>
      <c r="BB21" s="9">
        <f t="shared" si="42"/>
        <v>0</v>
      </c>
      <c r="BC21" s="9">
        <f t="shared" si="42"/>
        <v>0</v>
      </c>
      <c r="BD21" s="144">
        <f t="shared" si="42"/>
        <v>0</v>
      </c>
      <c r="BE21" s="143">
        <f t="shared" si="42"/>
        <v>0</v>
      </c>
      <c r="BF21" s="9">
        <f t="shared" si="42"/>
        <v>0</v>
      </c>
      <c r="BG21" s="145">
        <f t="shared" si="43"/>
        <v>0</v>
      </c>
      <c r="BH21" s="145">
        <f t="shared" si="43"/>
        <v>0</v>
      </c>
      <c r="BI21" s="268"/>
      <c r="BJ21" s="146" t="s">
        <v>117</v>
      </c>
      <c r="BK21" s="9">
        <f t="shared" si="44"/>
        <v>0</v>
      </c>
      <c r="BL21" s="9">
        <f t="shared" si="44"/>
        <v>0</v>
      </c>
      <c r="BM21" s="9">
        <f t="shared" si="44"/>
        <v>0</v>
      </c>
      <c r="BN21" s="9">
        <f t="shared" si="44"/>
        <v>0</v>
      </c>
      <c r="BO21" s="9">
        <f t="shared" si="44"/>
        <v>0</v>
      </c>
      <c r="BP21" s="144">
        <f t="shared" si="44"/>
        <v>0</v>
      </c>
      <c r="BQ21" s="143">
        <f t="shared" si="44"/>
        <v>0</v>
      </c>
      <c r="BR21" s="9">
        <f t="shared" si="44"/>
        <v>0</v>
      </c>
      <c r="BS21" s="145">
        <f t="shared" si="45"/>
        <v>0</v>
      </c>
      <c r="BT21" s="145">
        <f t="shared" si="45"/>
        <v>0</v>
      </c>
    </row>
    <row r="22" spans="1:72" ht="26.25" customHeight="1">
      <c r="A22" s="269"/>
      <c r="B22" s="25" t="s">
        <v>72</v>
      </c>
      <c r="C22" s="9">
        <f t="shared" ref="C22:L22" si="46">SUM(C18:C21)</f>
        <v>143</v>
      </c>
      <c r="D22" s="9">
        <f t="shared" si="46"/>
        <v>93748448</v>
      </c>
      <c r="E22" s="9">
        <f t="shared" si="46"/>
        <v>1649</v>
      </c>
      <c r="F22" s="9">
        <f t="shared" si="46"/>
        <v>582036094</v>
      </c>
      <c r="G22" s="9">
        <f t="shared" si="46"/>
        <v>1532</v>
      </c>
      <c r="H22" s="144">
        <f t="shared" si="46"/>
        <v>481761510</v>
      </c>
      <c r="I22" s="143">
        <f t="shared" si="46"/>
        <v>0</v>
      </c>
      <c r="J22" s="9">
        <f t="shared" si="46"/>
        <v>0</v>
      </c>
      <c r="K22" s="9">
        <f t="shared" si="46"/>
        <v>260</v>
      </c>
      <c r="L22" s="9">
        <f t="shared" si="46"/>
        <v>194023032</v>
      </c>
      <c r="M22" s="269"/>
      <c r="N22" s="25" t="s">
        <v>72</v>
      </c>
      <c r="O22" s="9">
        <f t="shared" ref="O22:X22" si="47">SUM(O18:O21)</f>
        <v>65</v>
      </c>
      <c r="P22" s="9">
        <f t="shared" si="47"/>
        <v>57110452</v>
      </c>
      <c r="Q22" s="9">
        <f t="shared" si="47"/>
        <v>1357</v>
      </c>
      <c r="R22" s="9">
        <f t="shared" si="47"/>
        <v>414297738</v>
      </c>
      <c r="S22" s="9">
        <f t="shared" si="47"/>
        <v>1279</v>
      </c>
      <c r="T22" s="144">
        <f t="shared" si="47"/>
        <v>377659742</v>
      </c>
      <c r="U22" s="143">
        <f t="shared" si="47"/>
        <v>1</v>
      </c>
      <c r="V22" s="9">
        <f t="shared" si="47"/>
        <v>2903</v>
      </c>
      <c r="W22" s="9">
        <f t="shared" si="47"/>
        <v>143</v>
      </c>
      <c r="X22" s="9">
        <f t="shared" si="47"/>
        <v>93748448</v>
      </c>
      <c r="Y22" s="269"/>
      <c r="Z22" s="25" t="s">
        <v>72</v>
      </c>
      <c r="AA22" s="9">
        <f t="shared" ref="AA22:AJ22" si="48">SUM(AA18:AA21)</f>
        <v>72</v>
      </c>
      <c r="AB22" s="9">
        <f t="shared" si="48"/>
        <v>43467513</v>
      </c>
      <c r="AC22" s="9">
        <f t="shared" si="48"/>
        <v>730</v>
      </c>
      <c r="AD22" s="9">
        <f t="shared" si="48"/>
        <v>167338609</v>
      </c>
      <c r="AE22" s="9">
        <f t="shared" si="48"/>
        <v>737</v>
      </c>
      <c r="AF22" s="144">
        <f t="shared" si="48"/>
        <v>153695670</v>
      </c>
      <c r="AG22" s="143">
        <f t="shared" si="48"/>
        <v>0</v>
      </c>
      <c r="AH22" s="9">
        <f t="shared" si="48"/>
        <v>0</v>
      </c>
      <c r="AI22" s="9">
        <f t="shared" si="48"/>
        <v>65</v>
      </c>
      <c r="AJ22" s="9">
        <f t="shared" si="48"/>
        <v>57110452</v>
      </c>
      <c r="AK22" s="269"/>
      <c r="AL22" s="25" t="s">
        <v>72</v>
      </c>
      <c r="AM22" s="9">
        <f t="shared" ref="AM22:AV22" si="49">SUM(AM18:AM21)</f>
        <v>73</v>
      </c>
      <c r="AN22" s="9">
        <f t="shared" si="49"/>
        <v>74509943</v>
      </c>
      <c r="AO22" s="9">
        <f t="shared" si="49"/>
        <v>550</v>
      </c>
      <c r="AP22" s="9">
        <f t="shared" si="49"/>
        <v>129379859</v>
      </c>
      <c r="AQ22" s="9">
        <f t="shared" si="49"/>
        <v>551</v>
      </c>
      <c r="AR22" s="144">
        <f t="shared" si="49"/>
        <v>160422289</v>
      </c>
      <c r="AS22" s="143">
        <f t="shared" si="49"/>
        <v>1</v>
      </c>
      <c r="AT22" s="9">
        <f t="shared" si="49"/>
        <v>8139</v>
      </c>
      <c r="AU22" s="9">
        <f t="shared" si="49"/>
        <v>72</v>
      </c>
      <c r="AV22" s="9">
        <f t="shared" si="49"/>
        <v>43467513</v>
      </c>
      <c r="AW22" s="269"/>
      <c r="AX22" s="25" t="s">
        <v>72</v>
      </c>
      <c r="AY22" s="9">
        <f t="shared" ref="AY22:BH22" si="50">SUM(AY18:AY21)</f>
        <v>122</v>
      </c>
      <c r="AZ22" s="9">
        <f t="shared" si="50"/>
        <v>201766499</v>
      </c>
      <c r="BA22" s="9">
        <f t="shared" si="50"/>
        <v>551</v>
      </c>
      <c r="BB22" s="9">
        <f t="shared" si="50"/>
        <v>134249313</v>
      </c>
      <c r="BC22" s="9">
        <f t="shared" si="50"/>
        <v>600</v>
      </c>
      <c r="BD22" s="144">
        <f t="shared" si="50"/>
        <v>261505869</v>
      </c>
      <c r="BE22" s="143">
        <f t="shared" si="50"/>
        <v>1</v>
      </c>
      <c r="BF22" s="9">
        <f t="shared" si="50"/>
        <v>96100</v>
      </c>
      <c r="BG22" s="9">
        <f t="shared" si="50"/>
        <v>73</v>
      </c>
      <c r="BH22" s="9">
        <f t="shared" si="50"/>
        <v>74509943</v>
      </c>
      <c r="BI22" s="269"/>
      <c r="BJ22" s="25" t="s">
        <v>72</v>
      </c>
      <c r="BK22" s="9">
        <f t="shared" ref="BK22:BT22" si="51">SUM(BK18:BK21)</f>
        <v>138</v>
      </c>
      <c r="BL22" s="9">
        <f t="shared" si="51"/>
        <v>224845336</v>
      </c>
      <c r="BM22" s="9">
        <f t="shared" si="51"/>
        <v>644</v>
      </c>
      <c r="BN22" s="9">
        <f t="shared" si="51"/>
        <v>180852830</v>
      </c>
      <c r="BO22" s="9">
        <f t="shared" si="51"/>
        <v>660</v>
      </c>
      <c r="BP22" s="144">
        <f t="shared" si="51"/>
        <v>203931667</v>
      </c>
      <c r="BQ22" s="143">
        <f t="shared" si="51"/>
        <v>1</v>
      </c>
      <c r="BR22" s="9">
        <f t="shared" si="51"/>
        <v>57142</v>
      </c>
      <c r="BS22" s="9">
        <f t="shared" si="51"/>
        <v>122</v>
      </c>
      <c r="BT22" s="9">
        <f t="shared" si="51"/>
        <v>201766499</v>
      </c>
    </row>
    <row r="23" spans="1:72" ht="18.75" customHeight="1">
      <c r="A23" s="266" t="s">
        <v>116</v>
      </c>
      <c r="B23" s="266"/>
      <c r="C23" s="266"/>
      <c r="D23" s="266"/>
      <c r="E23" s="266"/>
      <c r="F23" s="266"/>
      <c r="G23" s="266"/>
      <c r="H23" s="266"/>
      <c r="I23" s="266"/>
      <c r="J23" s="266"/>
      <c r="K23" s="266"/>
      <c r="L23" s="266"/>
      <c r="M23" s="266" t="s">
        <v>116</v>
      </c>
      <c r="N23" s="266"/>
      <c r="O23" s="266"/>
      <c r="P23" s="266"/>
      <c r="Q23" s="266"/>
      <c r="R23" s="266"/>
      <c r="S23" s="266"/>
      <c r="T23" s="266"/>
      <c r="U23" s="266"/>
      <c r="V23" s="266"/>
      <c r="W23" s="266"/>
      <c r="X23" s="266"/>
      <c r="Y23" s="266" t="s">
        <v>116</v>
      </c>
      <c r="Z23" s="266"/>
      <c r="AA23" s="266"/>
      <c r="AB23" s="266"/>
      <c r="AC23" s="266"/>
      <c r="AD23" s="266"/>
      <c r="AE23" s="266"/>
      <c r="AF23" s="266"/>
      <c r="AG23" s="266"/>
      <c r="AH23" s="266"/>
      <c r="AI23" s="266"/>
      <c r="AJ23" s="266"/>
      <c r="AK23" s="266" t="s">
        <v>116</v>
      </c>
      <c r="AL23" s="266"/>
      <c r="AM23" s="266"/>
      <c r="AN23" s="266"/>
      <c r="AO23" s="266"/>
      <c r="AP23" s="266"/>
      <c r="AQ23" s="266"/>
      <c r="AR23" s="266"/>
      <c r="AS23" s="266"/>
      <c r="AT23" s="266"/>
      <c r="AU23" s="266"/>
      <c r="AV23" s="266"/>
      <c r="AW23" s="266" t="s">
        <v>116</v>
      </c>
      <c r="AX23" s="266"/>
      <c r="AY23" s="266"/>
      <c r="AZ23" s="266"/>
      <c r="BA23" s="266"/>
      <c r="BB23" s="266"/>
      <c r="BC23" s="266"/>
      <c r="BD23" s="266"/>
      <c r="BE23" s="266"/>
      <c r="BF23" s="266"/>
      <c r="BG23" s="266"/>
      <c r="BH23" s="266"/>
      <c r="BI23" s="266" t="s">
        <v>116</v>
      </c>
      <c r="BJ23" s="266"/>
      <c r="BK23" s="266"/>
      <c r="BL23" s="266"/>
      <c r="BM23" s="266"/>
      <c r="BN23" s="266"/>
      <c r="BO23" s="266"/>
      <c r="BP23" s="266"/>
      <c r="BQ23" s="266"/>
      <c r="BR23" s="266"/>
      <c r="BS23" s="266"/>
      <c r="BT23" s="266"/>
    </row>
  </sheetData>
  <sheetProtection selectLockedCells="1"/>
  <mergeCells count="70">
    <mergeCell ref="A1:L1"/>
    <mergeCell ref="A3:B6"/>
    <mergeCell ref="C3:L3"/>
    <mergeCell ref="C4:D5"/>
    <mergeCell ref="E4:F5"/>
    <mergeCell ref="G4:H5"/>
    <mergeCell ref="K4:L5"/>
    <mergeCell ref="I5:J5"/>
    <mergeCell ref="M23:X23"/>
    <mergeCell ref="A7:A12"/>
    <mergeCell ref="A13:A17"/>
    <mergeCell ref="A18:A22"/>
    <mergeCell ref="A23:L23"/>
    <mergeCell ref="M7:M12"/>
    <mergeCell ref="M13:M17"/>
    <mergeCell ref="M18:M22"/>
    <mergeCell ref="M1:X1"/>
    <mergeCell ref="M3:N6"/>
    <mergeCell ref="O3:X3"/>
    <mergeCell ref="O4:P5"/>
    <mergeCell ref="Q4:R5"/>
    <mergeCell ref="S4:T5"/>
    <mergeCell ref="W4:X5"/>
    <mergeCell ref="U5:V5"/>
    <mergeCell ref="Y7:Y12"/>
    <mergeCell ref="Y13:Y17"/>
    <mergeCell ref="Y18:Y22"/>
    <mergeCell ref="Y23:AJ23"/>
    <mergeCell ref="Y1:AJ1"/>
    <mergeCell ref="Y3:Z6"/>
    <mergeCell ref="AA3:AJ3"/>
    <mergeCell ref="AA4:AB5"/>
    <mergeCell ref="AC4:AD5"/>
    <mergeCell ref="AE4:AF5"/>
    <mergeCell ref="AI4:AJ5"/>
    <mergeCell ref="AG5:AH5"/>
    <mergeCell ref="BI23:BT23"/>
    <mergeCell ref="BI3:BJ6"/>
    <mergeCell ref="BK3:BT3"/>
    <mergeCell ref="BK4:BL5"/>
    <mergeCell ref="BM4:BN5"/>
    <mergeCell ref="BI7:BI12"/>
    <mergeCell ref="BI13:BI17"/>
    <mergeCell ref="BI18:BI22"/>
    <mergeCell ref="BO4:BP5"/>
    <mergeCell ref="BS4:BT5"/>
    <mergeCell ref="BQ5:BR5"/>
    <mergeCell ref="AK1:AV1"/>
    <mergeCell ref="AK23:AV23"/>
    <mergeCell ref="AK3:AL6"/>
    <mergeCell ref="AM3:AV3"/>
    <mergeCell ref="AM4:AN5"/>
    <mergeCell ref="AO4:AP5"/>
    <mergeCell ref="AQ4:AR5"/>
    <mergeCell ref="AU4:AV5"/>
    <mergeCell ref="AS5:AT5"/>
    <mergeCell ref="AK18:AK22"/>
    <mergeCell ref="AK7:AK12"/>
    <mergeCell ref="AK13:AK17"/>
    <mergeCell ref="AW23:BH23"/>
    <mergeCell ref="AW18:AW22"/>
    <mergeCell ref="AW3:AX6"/>
    <mergeCell ref="AW7:AW12"/>
    <mergeCell ref="AW13:AW17"/>
    <mergeCell ref="AY3:BH3"/>
    <mergeCell ref="AY4:AZ5"/>
    <mergeCell ref="BA4:BB5"/>
    <mergeCell ref="BC4:BD5"/>
    <mergeCell ref="BG4:BH5"/>
    <mergeCell ref="BE5:BF5"/>
  </mergeCells>
  <phoneticPr fontId="2"/>
  <conditionalFormatting sqref="AM12:AV12 AU8:AV11 AM17:AV22 AO13:AV16">
    <cfRule type="expression" dxfId="22" priority="15">
      <formula>AM8=""</formula>
    </cfRule>
  </conditionalFormatting>
  <conditionalFormatting sqref="AM8:AT11">
    <cfRule type="expression" dxfId="21" priority="14">
      <formula>AM8=""</formula>
    </cfRule>
  </conditionalFormatting>
  <conditionalFormatting sqref="AM13:AN16">
    <cfRule type="expression" dxfId="20" priority="13">
      <formula>AM13=""</formula>
    </cfRule>
  </conditionalFormatting>
  <conditionalFormatting sqref="AA12:AJ12 AI8:AJ11 AA17:AJ22 AC13:AJ16">
    <cfRule type="expression" dxfId="19" priority="12">
      <formula>AA8=""</formula>
    </cfRule>
  </conditionalFormatting>
  <conditionalFormatting sqref="AA3:AJ3">
    <cfRule type="expression" dxfId="18" priority="11">
      <formula>$AM$3=""</formula>
    </cfRule>
  </conditionalFormatting>
  <conditionalFormatting sqref="AA8:AH11">
    <cfRule type="expression" dxfId="17" priority="10">
      <formula>AA8=""</formula>
    </cfRule>
  </conditionalFormatting>
  <conditionalFormatting sqref="AA13:AB16">
    <cfRule type="expression" dxfId="16" priority="9">
      <formula>AA13=""</formula>
    </cfRule>
  </conditionalFormatting>
  <conditionalFormatting sqref="O12:X12 W8:X11 O17:X22 Q13:X16">
    <cfRule type="expression" dxfId="15" priority="8">
      <formula>O8=""</formula>
    </cfRule>
  </conditionalFormatting>
  <conditionalFormatting sqref="O3:X3">
    <cfRule type="expression" dxfId="14" priority="7">
      <formula>$AM$3=""</formula>
    </cfRule>
  </conditionalFormatting>
  <conditionalFormatting sqref="O8:V11">
    <cfRule type="expression" dxfId="13" priority="6">
      <formula>O8=""</formula>
    </cfRule>
  </conditionalFormatting>
  <conditionalFormatting sqref="O13:P16">
    <cfRule type="expression" dxfId="12" priority="5">
      <formula>O13=""</formula>
    </cfRule>
  </conditionalFormatting>
  <conditionalFormatting sqref="C12:L12 K8:L11 C17:L22 E13:L16">
    <cfRule type="expression" dxfId="11" priority="4">
      <formula>C8=""</formula>
    </cfRule>
  </conditionalFormatting>
  <conditionalFormatting sqref="C3:L3">
    <cfRule type="expression" dxfId="10" priority="3">
      <formula>$AM$3=""</formula>
    </cfRule>
  </conditionalFormatting>
  <conditionalFormatting sqref="C8:J11">
    <cfRule type="expression" dxfId="9" priority="2">
      <formula>C8=""</formula>
    </cfRule>
  </conditionalFormatting>
  <conditionalFormatting sqref="C13:D16">
    <cfRule type="expression" dxfId="8" priority="1">
      <formula>C13=""</formula>
    </cfRule>
  </conditionalFormatting>
  <pageMargins left="0.70866141732283472" right="0.70866141732283472" top="0.74803149606299213" bottom="0.74803149606299213" header="0.31496062992125984" footer="0.31496062992125984"/>
  <pageSetup paperSize="9" scale="99" firstPageNumber="41" orientation="portrait" useFirstPageNumber="1" r:id="rId1"/>
  <headerFooter>
    <oddFooter>&amp;C&amp;"ＭＳ 明朝,標準"&amp;P</oddFooter>
  </headerFooter>
  <colBreaks count="1" manualBreakCount="1">
    <brk id="4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tabSelected="1" view="pageBreakPreview" zoomScale="115" zoomScaleNormal="100" zoomScaleSheetLayoutView="115" workbookViewId="0">
      <selection activeCell="G31" sqref="G31"/>
    </sheetView>
  </sheetViews>
  <sheetFormatPr defaultRowHeight="13.5"/>
  <cols>
    <col min="1" max="1" width="8.75" style="4" customWidth="1"/>
    <col min="2" max="4" width="12.5" style="4" customWidth="1"/>
    <col min="5" max="5" width="16.25" style="4" customWidth="1"/>
    <col min="6" max="7" width="10" style="4" customWidth="1"/>
    <col min="8" max="16384" width="9" style="4"/>
  </cols>
  <sheetData>
    <row r="1" spans="1:7" ht="30" customHeight="1">
      <c r="A1" s="252" t="s">
        <v>32</v>
      </c>
      <c r="B1" s="252"/>
      <c r="C1" s="252"/>
      <c r="D1" s="252"/>
      <c r="E1" s="252"/>
      <c r="F1" s="252"/>
      <c r="G1" s="252"/>
    </row>
    <row r="2" spans="1:7">
      <c r="A2" s="10"/>
      <c r="B2" s="10"/>
      <c r="C2" s="10"/>
      <c r="D2" s="10"/>
      <c r="E2" s="10"/>
      <c r="F2" s="10"/>
      <c r="G2" s="10"/>
    </row>
    <row r="3" spans="1:7" ht="18.75" customHeight="1">
      <c r="A3" s="287" t="s">
        <v>9</v>
      </c>
      <c r="B3" s="287" t="s">
        <v>0</v>
      </c>
      <c r="C3" s="287" t="s">
        <v>30</v>
      </c>
      <c r="D3" s="287" t="s">
        <v>18</v>
      </c>
      <c r="E3" s="287" t="s">
        <v>17</v>
      </c>
      <c r="F3" s="287" t="s">
        <v>33</v>
      </c>
      <c r="G3" s="287"/>
    </row>
    <row r="4" spans="1:7" ht="18.75" customHeight="1">
      <c r="A4" s="287"/>
      <c r="B4" s="287"/>
      <c r="C4" s="287"/>
      <c r="D4" s="287"/>
      <c r="E4" s="287"/>
      <c r="F4" s="28" t="s">
        <v>30</v>
      </c>
      <c r="G4" s="28" t="s">
        <v>17</v>
      </c>
    </row>
    <row r="5" spans="1:7" ht="11.25" customHeight="1">
      <c r="A5" s="5"/>
      <c r="B5" s="5"/>
      <c r="C5" s="37" t="s">
        <v>1</v>
      </c>
      <c r="D5" s="37" t="s">
        <v>19</v>
      </c>
      <c r="E5" s="37" t="s">
        <v>3</v>
      </c>
      <c r="F5" s="37" t="s">
        <v>41</v>
      </c>
      <c r="G5" s="37" t="s">
        <v>41</v>
      </c>
    </row>
    <row r="6" spans="1:7" ht="22.5" customHeight="1">
      <c r="A6" s="288" t="s">
        <v>34</v>
      </c>
      <c r="B6" s="21">
        <f>B7-1</f>
        <v>27</v>
      </c>
      <c r="C6" s="34">
        <v>9205</v>
      </c>
      <c r="D6" s="34">
        <v>32591</v>
      </c>
      <c r="E6" s="34">
        <v>1498292000</v>
      </c>
      <c r="F6" s="35">
        <v>43.1</v>
      </c>
      <c r="G6" s="35">
        <v>44.7</v>
      </c>
    </row>
    <row r="7" spans="1:7" ht="22.5" customHeight="1">
      <c r="A7" s="289"/>
      <c r="B7" s="29">
        <f>B8-1</f>
        <v>28</v>
      </c>
      <c r="C7" s="18">
        <v>8452</v>
      </c>
      <c r="D7" s="18">
        <v>30109</v>
      </c>
      <c r="E7" s="18">
        <v>1431060513</v>
      </c>
      <c r="F7" s="22">
        <v>41.3</v>
      </c>
      <c r="G7" s="22">
        <v>43.5</v>
      </c>
    </row>
    <row r="8" spans="1:7" ht="22.5" customHeight="1">
      <c r="A8" s="289"/>
      <c r="B8" s="29">
        <f>B9-1</f>
        <v>29</v>
      </c>
      <c r="C8" s="18">
        <v>6551</v>
      </c>
      <c r="D8" s="18">
        <v>22718</v>
      </c>
      <c r="E8" s="18">
        <v>1134800918</v>
      </c>
      <c r="F8" s="22">
        <v>38.200000000000003</v>
      </c>
      <c r="G8" s="22">
        <v>40.4</v>
      </c>
    </row>
    <row r="9" spans="1:7" ht="22.5" customHeight="1">
      <c r="A9" s="289"/>
      <c r="B9" s="23">
        <v>30</v>
      </c>
      <c r="C9" s="18">
        <v>6044</v>
      </c>
      <c r="D9" s="18">
        <v>20634</v>
      </c>
      <c r="E9" s="18">
        <v>1293125479</v>
      </c>
      <c r="F9" s="22">
        <v>39.5</v>
      </c>
      <c r="G9" s="22">
        <v>45.8</v>
      </c>
    </row>
    <row r="10" spans="1:7" ht="22.5" customHeight="1">
      <c r="A10" s="289"/>
      <c r="B10" s="23" t="s">
        <v>43</v>
      </c>
      <c r="C10" s="18">
        <v>5609</v>
      </c>
      <c r="D10" s="18">
        <v>18992</v>
      </c>
      <c r="E10" s="18">
        <v>1015510153</v>
      </c>
      <c r="F10" s="22">
        <v>39.200000000000003</v>
      </c>
      <c r="G10" s="22">
        <v>41.1</v>
      </c>
    </row>
    <row r="11" spans="1:7" ht="22.5" customHeight="1">
      <c r="A11" s="288" t="s">
        <v>4</v>
      </c>
      <c r="B11" s="29">
        <f t="shared" ref="B11:B24" si="0">B6</f>
        <v>27</v>
      </c>
      <c r="C11" s="18">
        <v>53438</v>
      </c>
      <c r="D11" s="18">
        <v>208413</v>
      </c>
      <c r="E11" s="18">
        <v>7173925000</v>
      </c>
      <c r="F11" s="22">
        <v>62.8</v>
      </c>
      <c r="G11" s="22">
        <v>55.6</v>
      </c>
    </row>
    <row r="12" spans="1:7" ht="22.5" customHeight="1">
      <c r="A12" s="289"/>
      <c r="B12" s="29">
        <f t="shared" si="0"/>
        <v>28</v>
      </c>
      <c r="C12" s="18">
        <v>53106</v>
      </c>
      <c r="D12" s="18">
        <v>207096</v>
      </c>
      <c r="E12" s="18">
        <v>7391252000</v>
      </c>
      <c r="F12" s="22">
        <v>62.6</v>
      </c>
      <c r="G12" s="22">
        <v>55.2</v>
      </c>
    </row>
    <row r="13" spans="1:7" ht="22.5" customHeight="1">
      <c r="A13" s="289"/>
      <c r="B13" s="29">
        <f t="shared" si="0"/>
        <v>29</v>
      </c>
      <c r="C13" s="18">
        <v>53068</v>
      </c>
      <c r="D13" s="18">
        <v>207014</v>
      </c>
      <c r="E13" s="18">
        <v>7452829128</v>
      </c>
      <c r="F13" s="22">
        <v>62.4</v>
      </c>
      <c r="G13" s="22">
        <v>55.4</v>
      </c>
    </row>
    <row r="14" spans="1:7" ht="22.5" customHeight="1">
      <c r="A14" s="289"/>
      <c r="B14" s="29">
        <f t="shared" si="0"/>
        <v>30</v>
      </c>
      <c r="C14" s="18">
        <v>52906</v>
      </c>
      <c r="D14" s="18">
        <v>206660</v>
      </c>
      <c r="E14" s="18">
        <v>7387761699</v>
      </c>
      <c r="F14" s="22">
        <v>62.1</v>
      </c>
      <c r="G14" s="22">
        <v>55.5</v>
      </c>
    </row>
    <row r="15" spans="1:7" ht="22.5" customHeight="1">
      <c r="A15" s="289"/>
      <c r="B15" s="29" t="str">
        <f>B10</f>
        <v>令和元年度</v>
      </c>
      <c r="C15" s="18">
        <v>52836</v>
      </c>
      <c r="D15" s="18">
        <v>206412</v>
      </c>
      <c r="E15" s="18">
        <v>7556636835</v>
      </c>
      <c r="F15" s="22">
        <v>64.099999999999994</v>
      </c>
      <c r="G15" s="22">
        <v>56.2</v>
      </c>
    </row>
    <row r="16" spans="1:7" ht="22.5" customHeight="1">
      <c r="A16" s="288" t="s">
        <v>5</v>
      </c>
      <c r="B16" s="29">
        <f t="shared" si="0"/>
        <v>27</v>
      </c>
      <c r="C16" s="18">
        <v>10398</v>
      </c>
      <c r="D16" s="18">
        <v>15686</v>
      </c>
      <c r="E16" s="18">
        <v>77322000</v>
      </c>
      <c r="F16" s="22">
        <v>21.1</v>
      </c>
      <c r="G16" s="22">
        <v>20.100000000000001</v>
      </c>
    </row>
    <row r="17" spans="1:7" ht="22.5" customHeight="1">
      <c r="A17" s="289"/>
      <c r="B17" s="29">
        <f t="shared" si="0"/>
        <v>28</v>
      </c>
      <c r="C17" s="18">
        <v>10194</v>
      </c>
      <c r="D17" s="18">
        <v>15350</v>
      </c>
      <c r="E17" s="18">
        <v>87854000</v>
      </c>
      <c r="F17" s="22">
        <v>20.5</v>
      </c>
      <c r="G17" s="22">
        <v>20.2</v>
      </c>
    </row>
    <row r="18" spans="1:7" ht="22.5" customHeight="1">
      <c r="A18" s="289"/>
      <c r="B18" s="29">
        <f t="shared" si="0"/>
        <v>29</v>
      </c>
      <c r="C18" s="18">
        <v>10014</v>
      </c>
      <c r="D18" s="18">
        <v>15059</v>
      </c>
      <c r="E18" s="18">
        <v>89443000</v>
      </c>
      <c r="F18" s="22">
        <v>20.100000000000001</v>
      </c>
      <c r="G18" s="22">
        <v>19.7</v>
      </c>
    </row>
    <row r="19" spans="1:7" ht="22.5" customHeight="1">
      <c r="A19" s="289"/>
      <c r="B19" s="29">
        <f t="shared" si="0"/>
        <v>30</v>
      </c>
      <c r="C19" s="18">
        <v>9803</v>
      </c>
      <c r="D19" s="18">
        <v>14712</v>
      </c>
      <c r="E19" s="18">
        <v>90467500</v>
      </c>
      <c r="F19" s="22">
        <v>19.7</v>
      </c>
      <c r="G19" s="22">
        <v>19.100000000000001</v>
      </c>
    </row>
    <row r="20" spans="1:7" ht="22.5" customHeight="1">
      <c r="A20" s="289"/>
      <c r="B20" s="29" t="str">
        <f>B15</f>
        <v>令和元年度</v>
      </c>
      <c r="C20" s="18">
        <v>9626</v>
      </c>
      <c r="D20" s="18">
        <v>14410</v>
      </c>
      <c r="E20" s="18">
        <v>91457200</v>
      </c>
      <c r="F20" s="22">
        <v>19.600000000000001</v>
      </c>
      <c r="G20" s="22">
        <v>18.899999999999999</v>
      </c>
    </row>
    <row r="21" spans="1:7" ht="22.5" customHeight="1">
      <c r="A21" s="290" t="s">
        <v>31</v>
      </c>
      <c r="B21" s="29">
        <f t="shared" si="0"/>
        <v>27</v>
      </c>
      <c r="C21" s="18">
        <v>15373</v>
      </c>
      <c r="D21" s="18">
        <v>114434</v>
      </c>
      <c r="E21" s="18">
        <v>2201030000</v>
      </c>
      <c r="F21" s="22">
        <v>57.6</v>
      </c>
      <c r="G21" s="22">
        <v>60</v>
      </c>
    </row>
    <row r="22" spans="1:7" ht="22.5" customHeight="1">
      <c r="A22" s="229"/>
      <c r="B22" s="29">
        <f t="shared" si="0"/>
        <v>28</v>
      </c>
      <c r="C22" s="18">
        <v>15031</v>
      </c>
      <c r="D22" s="18">
        <v>111496</v>
      </c>
      <c r="E22" s="18">
        <v>2133804050</v>
      </c>
      <c r="F22" s="22">
        <v>57.8</v>
      </c>
      <c r="G22" s="22">
        <v>60.3</v>
      </c>
    </row>
    <row r="23" spans="1:7" ht="22.5" customHeight="1">
      <c r="A23" s="229"/>
      <c r="B23" s="29">
        <f t="shared" si="0"/>
        <v>29</v>
      </c>
      <c r="C23" s="18">
        <v>14385</v>
      </c>
      <c r="D23" s="18">
        <v>106663</v>
      </c>
      <c r="E23" s="18">
        <v>2019210045</v>
      </c>
      <c r="F23" s="22">
        <v>57.8</v>
      </c>
      <c r="G23" s="22">
        <v>60.4</v>
      </c>
    </row>
    <row r="24" spans="1:7" ht="22.5" customHeight="1">
      <c r="A24" s="229"/>
      <c r="B24" s="29">
        <f t="shared" si="0"/>
        <v>30</v>
      </c>
      <c r="C24" s="18">
        <v>13903</v>
      </c>
      <c r="D24" s="18">
        <v>102454</v>
      </c>
      <c r="E24" s="18">
        <v>1933129044</v>
      </c>
      <c r="F24" s="22">
        <v>57.6</v>
      </c>
      <c r="G24" s="22">
        <v>60</v>
      </c>
    </row>
    <row r="25" spans="1:7" ht="22.5" customHeight="1">
      <c r="A25" s="229"/>
      <c r="B25" s="29" t="str">
        <f>B20</f>
        <v>令和元年度</v>
      </c>
      <c r="C25" s="18">
        <v>13670</v>
      </c>
      <c r="D25" s="18">
        <v>100381</v>
      </c>
      <c r="E25" s="18">
        <v>1885294097</v>
      </c>
      <c r="F25" s="22">
        <v>53.7</v>
      </c>
      <c r="G25" s="22">
        <v>65</v>
      </c>
    </row>
    <row r="26" spans="1:7" ht="22.5" customHeight="1">
      <c r="A26" s="286" t="s">
        <v>8</v>
      </c>
      <c r="B26" s="29">
        <f>B21</f>
        <v>27</v>
      </c>
      <c r="C26" s="17">
        <f t="shared" ref="C26:E30" si="1">SUM(C6,C11,C16,C21)</f>
        <v>88414</v>
      </c>
      <c r="D26" s="17">
        <f t="shared" si="1"/>
        <v>371124</v>
      </c>
      <c r="E26" s="17">
        <f t="shared" si="1"/>
        <v>10950569000</v>
      </c>
      <c r="F26" s="22">
        <v>49.2</v>
      </c>
      <c r="G26" s="22">
        <v>55.5</v>
      </c>
    </row>
    <row r="27" spans="1:7" ht="22.5" customHeight="1">
      <c r="A27" s="268"/>
      <c r="B27" s="29">
        <f t="shared" ref="B27:B30" si="2">B22</f>
        <v>28</v>
      </c>
      <c r="C27" s="17">
        <f t="shared" si="1"/>
        <v>86783</v>
      </c>
      <c r="D27" s="17">
        <f t="shared" si="1"/>
        <v>364051</v>
      </c>
      <c r="E27" s="17">
        <f t="shared" si="1"/>
        <v>11043970563</v>
      </c>
      <c r="F27" s="22">
        <v>48.4</v>
      </c>
      <c r="G27" s="22">
        <v>54</v>
      </c>
    </row>
    <row r="28" spans="1:7" ht="22.5" customHeight="1">
      <c r="A28" s="268"/>
      <c r="B28" s="29">
        <f t="shared" si="2"/>
        <v>29</v>
      </c>
      <c r="C28" s="17">
        <f t="shared" si="1"/>
        <v>84018</v>
      </c>
      <c r="D28" s="17">
        <f t="shared" si="1"/>
        <v>351454</v>
      </c>
      <c r="E28" s="17">
        <f t="shared" si="1"/>
        <v>10696283091</v>
      </c>
      <c r="F28" s="22">
        <v>47.5</v>
      </c>
      <c r="G28" s="22">
        <v>53.3</v>
      </c>
    </row>
    <row r="29" spans="1:7" ht="22.5" customHeight="1">
      <c r="A29" s="268"/>
      <c r="B29" s="29">
        <f t="shared" si="2"/>
        <v>30</v>
      </c>
      <c r="C29" s="17">
        <f t="shared" si="1"/>
        <v>82656</v>
      </c>
      <c r="D29" s="17">
        <f t="shared" si="1"/>
        <v>344460</v>
      </c>
      <c r="E29" s="17">
        <f t="shared" si="1"/>
        <v>10704483722</v>
      </c>
      <c r="F29" s="22">
        <v>47.4</v>
      </c>
      <c r="G29" s="22">
        <v>54</v>
      </c>
    </row>
    <row r="30" spans="1:7" ht="22.5" customHeight="1">
      <c r="A30" s="269"/>
      <c r="B30" s="29" t="str">
        <f t="shared" si="2"/>
        <v>令和元年度</v>
      </c>
      <c r="C30" s="17">
        <f>SUM(C10,C15,C20,C25)</f>
        <v>81741</v>
      </c>
      <c r="D30" s="17">
        <f t="shared" si="1"/>
        <v>340195</v>
      </c>
      <c r="E30" s="17">
        <f t="shared" si="1"/>
        <v>10548898285</v>
      </c>
      <c r="F30" s="22">
        <v>47.7</v>
      </c>
      <c r="G30" s="22">
        <v>54.7</v>
      </c>
    </row>
  </sheetData>
  <sheetProtection selectLockedCells="1"/>
  <mergeCells count="12">
    <mergeCell ref="A26:A30"/>
    <mergeCell ref="A3:A4"/>
    <mergeCell ref="B3:B4"/>
    <mergeCell ref="C3:C4"/>
    <mergeCell ref="A1:G1"/>
    <mergeCell ref="A6:A10"/>
    <mergeCell ref="A11:A15"/>
    <mergeCell ref="A16:A20"/>
    <mergeCell ref="A21:A25"/>
    <mergeCell ref="D3:D4"/>
    <mergeCell ref="E3:E4"/>
    <mergeCell ref="F3:G3"/>
  </mergeCells>
  <phoneticPr fontId="2"/>
  <conditionalFormatting sqref="B10:G10">
    <cfRule type="expression" dxfId="7" priority="6">
      <formula>B10=""</formula>
    </cfRule>
  </conditionalFormatting>
  <conditionalFormatting sqref="C6:G25">
    <cfRule type="expression" dxfId="6" priority="4">
      <formula>C6=""</formula>
    </cfRule>
  </conditionalFormatting>
  <conditionalFormatting sqref="F26:G30">
    <cfRule type="expression" dxfId="5" priority="5">
      <formula>F26=""</formula>
    </cfRule>
  </conditionalFormatting>
  <conditionalFormatting sqref="C9:G9">
    <cfRule type="expression" dxfId="4" priority="3">
      <formula>C9=""</formula>
    </cfRule>
  </conditionalFormatting>
  <conditionalFormatting sqref="B9:G9">
    <cfRule type="expression" dxfId="3" priority="2">
      <formula>B9=""</formula>
    </cfRule>
  </conditionalFormatting>
  <conditionalFormatting sqref="C8:G8">
    <cfRule type="expression" dxfId="2" priority="1">
      <formula>C8=""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44" orientation="portrait" useFirstPageNumber="1" r:id="rId1"/>
  <headerFooter>
    <oddFooter>&amp;C&amp;"ＭＳ 明朝,標準"&amp;P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showGridLines="0" view="pageBreakPreview" zoomScale="115" zoomScaleNormal="100" zoomScaleSheetLayoutView="115" workbookViewId="0">
      <selection sqref="A1:I1"/>
    </sheetView>
  </sheetViews>
  <sheetFormatPr defaultRowHeight="13.5"/>
  <cols>
    <col min="1" max="1" width="9.75" style="4" customWidth="1"/>
    <col min="2" max="10" width="9" style="4"/>
    <col min="11" max="11" width="11.125" style="4" bestFit="1" customWidth="1"/>
    <col min="12" max="15" width="11.25" style="4" customWidth="1"/>
    <col min="16" max="16384" width="9" style="4"/>
  </cols>
  <sheetData>
    <row r="1" spans="1:15" ht="30" customHeight="1">
      <c r="A1" s="291" t="s">
        <v>35</v>
      </c>
      <c r="B1" s="291"/>
      <c r="C1" s="291"/>
      <c r="D1" s="291"/>
      <c r="E1" s="291"/>
      <c r="F1" s="291"/>
      <c r="G1" s="291"/>
      <c r="H1" s="291"/>
      <c r="I1" s="291"/>
      <c r="K1" s="11"/>
      <c r="L1" s="24" t="s">
        <v>36</v>
      </c>
      <c r="M1" s="24" t="s">
        <v>37</v>
      </c>
      <c r="N1" s="24" t="s">
        <v>38</v>
      </c>
      <c r="O1" s="24" t="s">
        <v>39</v>
      </c>
    </row>
    <row r="2" spans="1:15">
      <c r="K2" s="19">
        <f>'44'!B6</f>
        <v>27</v>
      </c>
      <c r="L2" s="20">
        <f>'44'!F6</f>
        <v>43.1</v>
      </c>
      <c r="M2" s="20">
        <f>'44'!F11</f>
        <v>62.8</v>
      </c>
      <c r="N2" s="20">
        <f>'44'!F16</f>
        <v>21.1</v>
      </c>
      <c r="O2" s="20">
        <f>'44'!F21</f>
        <v>57.6</v>
      </c>
    </row>
    <row r="3" spans="1:15">
      <c r="K3" s="19">
        <f>'44'!B7</f>
        <v>28</v>
      </c>
      <c r="L3" s="20">
        <f>'44'!F7</f>
        <v>41.3</v>
      </c>
      <c r="M3" s="20">
        <f>'44'!F12</f>
        <v>62.6</v>
      </c>
      <c r="N3" s="20">
        <f>'44'!F17</f>
        <v>20.5</v>
      </c>
      <c r="O3" s="20">
        <f>'44'!F22</f>
        <v>57.8</v>
      </c>
    </row>
    <row r="4" spans="1:15">
      <c r="K4" s="19">
        <f>'44'!B8</f>
        <v>29</v>
      </c>
      <c r="L4" s="20">
        <f>'44'!F8</f>
        <v>38.200000000000003</v>
      </c>
      <c r="M4" s="20">
        <f>'44'!F13</f>
        <v>62.4</v>
      </c>
      <c r="N4" s="20">
        <f>'44'!F18</f>
        <v>20.100000000000001</v>
      </c>
      <c r="O4" s="20">
        <f>'44'!F23</f>
        <v>57.8</v>
      </c>
    </row>
    <row r="5" spans="1:15">
      <c r="K5" s="19">
        <f>'44'!B9</f>
        <v>30</v>
      </c>
      <c r="L5" s="20">
        <f>'44'!F9</f>
        <v>39.5</v>
      </c>
      <c r="M5" s="20">
        <f>'44'!F14</f>
        <v>62.1</v>
      </c>
      <c r="N5" s="20">
        <f>'44'!F19</f>
        <v>19.7</v>
      </c>
      <c r="O5" s="20">
        <f>'44'!F24</f>
        <v>57.6</v>
      </c>
    </row>
    <row r="6" spans="1:15">
      <c r="K6" s="19" t="str">
        <f>'44'!B10</f>
        <v>令和元年度</v>
      </c>
      <c r="L6" s="20">
        <f>'44'!F10</f>
        <v>39.200000000000003</v>
      </c>
      <c r="M6" s="20">
        <f>'44'!F15</f>
        <v>64.099999999999994</v>
      </c>
      <c r="N6" s="20">
        <f>'44'!F20</f>
        <v>19.600000000000001</v>
      </c>
      <c r="O6" s="20">
        <f>'44'!F25</f>
        <v>53.7</v>
      </c>
    </row>
  </sheetData>
  <sheetProtection selectLockedCells="1"/>
  <mergeCells count="1">
    <mergeCell ref="A1:I1"/>
  </mergeCells>
  <phoneticPr fontId="2"/>
  <pageMargins left="0.94488188976377963" right="0.70866141732283472" top="0.74803149606299213" bottom="0.74803149606299213" header="0.31496062992125984" footer="0.11811023622047245"/>
  <pageSetup paperSize="9" firstPageNumber="45" orientation="portrait" useFirstPageNumber="1" r:id="rId1"/>
  <headerFooter>
    <oddFooter xml:space="preserve">&amp;C&amp;"ＭＳ 明朝,標準"&amp;P
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2"/>
  <sheetViews>
    <sheetView showGridLines="0" view="pageBreakPreview" topLeftCell="A7" zoomScale="115" zoomScaleNormal="100" zoomScaleSheetLayoutView="115" workbookViewId="0">
      <selection activeCell="A11" sqref="A11:K11"/>
    </sheetView>
  </sheetViews>
  <sheetFormatPr defaultRowHeight="13.5"/>
  <cols>
    <col min="1" max="1" width="3.75" style="4" customWidth="1"/>
    <col min="2" max="3" width="10" style="4" customWidth="1"/>
    <col min="4" max="4" width="6.25" style="4" customWidth="1"/>
    <col min="5" max="5" width="10" style="4" customWidth="1"/>
    <col min="6" max="6" width="6.25" style="4" customWidth="1"/>
    <col min="7" max="7" width="10" style="4" customWidth="1"/>
    <col min="8" max="8" width="6.25" style="4" customWidth="1"/>
    <col min="9" max="9" width="10" style="4" customWidth="1"/>
    <col min="10" max="10" width="6.25" style="4" customWidth="1"/>
    <col min="11" max="11" width="10" style="4" customWidth="1"/>
    <col min="12" max="13" width="5" style="4" customWidth="1"/>
    <col min="14" max="20" width="11.25" style="4" customWidth="1"/>
    <col min="21" max="16384" width="9" style="4"/>
  </cols>
  <sheetData>
    <row r="1" spans="1:20" ht="17.25">
      <c r="A1" s="349" t="s">
        <v>109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</row>
    <row r="2" spans="1:20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20" ht="18.75" customHeight="1">
      <c r="A3" s="287" t="s">
        <v>108</v>
      </c>
      <c r="B3" s="287"/>
      <c r="C3" s="350" t="s">
        <v>68</v>
      </c>
      <c r="D3" s="287" t="s">
        <v>67</v>
      </c>
      <c r="E3" s="287"/>
      <c r="F3" s="287" t="s">
        <v>107</v>
      </c>
      <c r="G3" s="287"/>
      <c r="H3" s="287" t="s">
        <v>106</v>
      </c>
      <c r="I3" s="287"/>
      <c r="J3" s="287" t="s">
        <v>105</v>
      </c>
      <c r="K3" s="287"/>
    </row>
    <row r="4" spans="1:20" ht="18.75" customHeight="1">
      <c r="A4" s="287"/>
      <c r="B4" s="287"/>
      <c r="C4" s="351"/>
      <c r="D4" s="43" t="s">
        <v>18</v>
      </c>
      <c r="E4" s="45" t="s">
        <v>14</v>
      </c>
      <c r="F4" s="43" t="s">
        <v>18</v>
      </c>
      <c r="G4" s="45" t="s">
        <v>14</v>
      </c>
      <c r="H4" s="43" t="s">
        <v>18</v>
      </c>
      <c r="I4" s="45" t="s">
        <v>14</v>
      </c>
      <c r="J4" s="43" t="s">
        <v>18</v>
      </c>
      <c r="K4" s="45" t="s">
        <v>14</v>
      </c>
    </row>
    <row r="5" spans="1:20" ht="11.25" customHeight="1">
      <c r="A5" s="70"/>
      <c r="B5" s="84"/>
      <c r="C5" s="30" t="s">
        <v>63</v>
      </c>
      <c r="D5" s="30" t="s">
        <v>19</v>
      </c>
      <c r="E5" s="30" t="s">
        <v>3</v>
      </c>
      <c r="F5" s="30" t="s">
        <v>19</v>
      </c>
      <c r="G5" s="30" t="s">
        <v>3</v>
      </c>
      <c r="H5" s="30" t="s">
        <v>19</v>
      </c>
      <c r="I5" s="30" t="s">
        <v>3</v>
      </c>
      <c r="J5" s="30" t="s">
        <v>19</v>
      </c>
      <c r="K5" s="30" t="s">
        <v>3</v>
      </c>
    </row>
    <row r="6" spans="1:20" ht="30" customHeight="1">
      <c r="A6" s="260" t="s">
        <v>104</v>
      </c>
      <c r="B6" s="261"/>
      <c r="C6" s="34">
        <v>14000</v>
      </c>
      <c r="D6" s="138" t="s">
        <v>103</v>
      </c>
      <c r="E6" s="34">
        <v>28672245</v>
      </c>
      <c r="F6" s="138" t="s">
        <v>103</v>
      </c>
      <c r="G6" s="34">
        <v>28672245</v>
      </c>
      <c r="H6" s="34">
        <v>0</v>
      </c>
      <c r="I6" s="34">
        <v>0</v>
      </c>
      <c r="J6" s="34">
        <v>0</v>
      </c>
      <c r="K6" s="34">
        <v>0</v>
      </c>
    </row>
    <row r="7" spans="1:20" ht="33.75" customHeight="1">
      <c r="A7" s="237" t="s">
        <v>102</v>
      </c>
      <c r="B7" s="41" t="s">
        <v>101</v>
      </c>
      <c r="C7" s="18">
        <v>9000</v>
      </c>
      <c r="D7" s="18">
        <v>26232</v>
      </c>
      <c r="E7" s="18">
        <v>7869600</v>
      </c>
      <c r="F7" s="18">
        <v>26232</v>
      </c>
      <c r="G7" s="18">
        <v>7869600</v>
      </c>
      <c r="H7" s="18">
        <v>0</v>
      </c>
      <c r="I7" s="18">
        <v>0</v>
      </c>
      <c r="J7" s="18">
        <v>0</v>
      </c>
      <c r="K7" s="18">
        <v>0</v>
      </c>
      <c r="L7" s="4" t="s">
        <v>100</v>
      </c>
    </row>
    <row r="8" spans="1:20" ht="33.75" customHeight="1">
      <c r="A8" s="238"/>
      <c r="B8" s="41" t="s">
        <v>99</v>
      </c>
      <c r="C8" s="18">
        <v>1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</row>
    <row r="9" spans="1:20" ht="33.75" customHeight="1">
      <c r="A9" s="239"/>
      <c r="B9" s="41" t="s">
        <v>98</v>
      </c>
      <c r="C9" s="18">
        <v>1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</row>
    <row r="10" spans="1:20" ht="37.5" customHeight="1"/>
    <row r="11" spans="1:20" ht="17.25">
      <c r="A11" s="349" t="s">
        <v>97</v>
      </c>
      <c r="B11" s="349"/>
      <c r="C11" s="349"/>
      <c r="D11" s="349"/>
      <c r="E11" s="349"/>
      <c r="F11" s="349"/>
      <c r="G11" s="349"/>
      <c r="H11" s="349"/>
      <c r="I11" s="349"/>
      <c r="J11" s="349"/>
      <c r="K11" s="349"/>
    </row>
    <row r="13" spans="1:20" ht="30" customHeight="1">
      <c r="A13" s="333" t="s">
        <v>2</v>
      </c>
      <c r="B13" s="334"/>
      <c r="C13" s="335"/>
      <c r="D13" s="287" t="s">
        <v>96</v>
      </c>
      <c r="E13" s="287"/>
      <c r="F13" s="287" t="s">
        <v>95</v>
      </c>
      <c r="G13" s="287"/>
      <c r="H13" s="287" t="s">
        <v>94</v>
      </c>
      <c r="I13" s="287"/>
      <c r="J13" s="287" t="s">
        <v>93</v>
      </c>
      <c r="K13" s="287"/>
      <c r="M13" s="43" t="s">
        <v>92</v>
      </c>
      <c r="N13" s="45" t="s">
        <v>2</v>
      </c>
      <c r="O13" s="137" t="s">
        <v>91</v>
      </c>
      <c r="P13" s="41" t="s">
        <v>90</v>
      </c>
      <c r="Q13" s="41" t="s">
        <v>89</v>
      </c>
      <c r="R13" s="137" t="s">
        <v>88</v>
      </c>
      <c r="S13" s="40" t="s">
        <v>87</v>
      </c>
      <c r="T13" s="45" t="s">
        <v>8</v>
      </c>
    </row>
    <row r="14" spans="1:20" ht="11.25" customHeight="1">
      <c r="A14" s="70"/>
      <c r="B14" s="136"/>
      <c r="C14" s="84"/>
      <c r="D14" s="348" t="s">
        <v>86</v>
      </c>
      <c r="E14" s="348"/>
      <c r="F14" s="348" t="s">
        <v>3</v>
      </c>
      <c r="G14" s="348"/>
      <c r="H14" s="348"/>
      <c r="I14" s="348"/>
      <c r="J14" s="348" t="s">
        <v>3</v>
      </c>
      <c r="K14" s="348"/>
      <c r="M14" s="247">
        <v>6</v>
      </c>
      <c r="N14" s="337" t="s">
        <v>74</v>
      </c>
      <c r="O14" s="42" t="s">
        <v>85</v>
      </c>
      <c r="P14" s="42" t="s">
        <v>3</v>
      </c>
      <c r="Q14" s="42" t="s">
        <v>3</v>
      </c>
      <c r="R14" s="42" t="s">
        <v>3</v>
      </c>
      <c r="S14" s="42" t="s">
        <v>3</v>
      </c>
      <c r="T14" s="42" t="s">
        <v>3</v>
      </c>
    </row>
    <row r="15" spans="1:20" ht="15" customHeight="1">
      <c r="A15" s="294" t="s">
        <v>84</v>
      </c>
      <c r="B15" s="329"/>
      <c r="C15" s="292"/>
      <c r="D15" s="339">
        <v>90170</v>
      </c>
      <c r="E15" s="340"/>
      <c r="F15" s="298" t="s">
        <v>76</v>
      </c>
      <c r="G15" s="297"/>
      <c r="H15" s="344">
        <v>3000</v>
      </c>
      <c r="I15" s="345"/>
      <c r="J15" s="336">
        <f>O29</f>
        <v>272277000</v>
      </c>
      <c r="K15" s="312"/>
      <c r="M15" s="293"/>
      <c r="N15" s="338"/>
      <c r="O15" s="134">
        <v>90708</v>
      </c>
      <c r="P15" s="134">
        <v>6269100</v>
      </c>
      <c r="Q15" s="134">
        <v>10400</v>
      </c>
      <c r="R15" s="134">
        <v>474495</v>
      </c>
      <c r="S15" s="134">
        <v>0</v>
      </c>
      <c r="T15" s="130"/>
    </row>
    <row r="16" spans="1:20" ht="15" customHeight="1">
      <c r="A16" s="294"/>
      <c r="B16" s="329"/>
      <c r="C16" s="292"/>
      <c r="D16" s="341"/>
      <c r="E16" s="340"/>
      <c r="F16" s="298"/>
      <c r="G16" s="297"/>
      <c r="H16" s="344"/>
      <c r="I16" s="345"/>
      <c r="J16" s="311"/>
      <c r="K16" s="312"/>
      <c r="M16" s="293"/>
      <c r="N16" s="131"/>
      <c r="O16" s="130"/>
      <c r="P16" s="130"/>
      <c r="Q16" s="130"/>
      <c r="R16" s="130"/>
      <c r="S16" s="130"/>
      <c r="T16" s="130"/>
    </row>
    <row r="17" spans="1:20" ht="15" customHeight="1">
      <c r="A17" s="330"/>
      <c r="B17" s="331"/>
      <c r="C17" s="332"/>
      <c r="D17" s="342"/>
      <c r="E17" s="343"/>
      <c r="F17" s="301"/>
      <c r="G17" s="302"/>
      <c r="H17" s="346"/>
      <c r="I17" s="347"/>
      <c r="J17" s="313"/>
      <c r="K17" s="314"/>
      <c r="M17" s="248"/>
      <c r="N17" s="129" t="s">
        <v>73</v>
      </c>
      <c r="O17" s="133">
        <v>69333750</v>
      </c>
      <c r="P17" s="133">
        <v>2498737</v>
      </c>
      <c r="Q17" s="133">
        <v>4146</v>
      </c>
      <c r="R17" s="109">
        <v>474495</v>
      </c>
      <c r="S17" s="109">
        <v>0</v>
      </c>
      <c r="T17" s="109">
        <f>SUM(O17:S17)</f>
        <v>72311128</v>
      </c>
    </row>
    <row r="18" spans="1:20" ht="15" customHeight="1">
      <c r="A18" s="326" t="s">
        <v>83</v>
      </c>
      <c r="B18" s="327"/>
      <c r="C18" s="328"/>
      <c r="D18" s="307" t="s">
        <v>76</v>
      </c>
      <c r="E18" s="308"/>
      <c r="F18" s="309">
        <f>P27</f>
        <v>19629450</v>
      </c>
      <c r="G18" s="310"/>
      <c r="H18" s="307" t="s">
        <v>82</v>
      </c>
      <c r="I18" s="308"/>
      <c r="J18" s="309">
        <f>P29</f>
        <v>7816993</v>
      </c>
      <c r="K18" s="310"/>
      <c r="M18" s="247">
        <v>9</v>
      </c>
      <c r="N18" s="132" t="s">
        <v>74</v>
      </c>
      <c r="O18" s="135">
        <v>90197</v>
      </c>
      <c r="P18" s="135">
        <v>7270150</v>
      </c>
      <c r="Q18" s="135">
        <v>13400</v>
      </c>
      <c r="R18" s="134">
        <v>4883538</v>
      </c>
      <c r="S18" s="134">
        <v>145995</v>
      </c>
      <c r="T18" s="130"/>
    </row>
    <row r="19" spans="1:20" ht="15" customHeight="1">
      <c r="A19" s="294"/>
      <c r="B19" s="329"/>
      <c r="C19" s="292"/>
      <c r="D19" s="298"/>
      <c r="E19" s="297"/>
      <c r="F19" s="311"/>
      <c r="G19" s="312"/>
      <c r="H19" s="298"/>
      <c r="I19" s="297"/>
      <c r="J19" s="311"/>
      <c r="K19" s="312"/>
      <c r="M19" s="293"/>
      <c r="N19" s="131"/>
      <c r="O19" s="130"/>
      <c r="P19" s="130"/>
      <c r="Q19" s="130"/>
      <c r="R19" s="130"/>
      <c r="S19" s="130"/>
      <c r="T19" s="130"/>
    </row>
    <row r="20" spans="1:20" ht="15" customHeight="1">
      <c r="A20" s="330"/>
      <c r="B20" s="331"/>
      <c r="C20" s="332"/>
      <c r="D20" s="301"/>
      <c r="E20" s="302"/>
      <c r="F20" s="313"/>
      <c r="G20" s="314"/>
      <c r="H20" s="301"/>
      <c r="I20" s="302"/>
      <c r="J20" s="313"/>
      <c r="K20" s="314"/>
      <c r="M20" s="248"/>
      <c r="N20" s="129" t="s">
        <v>73</v>
      </c>
      <c r="O20" s="109">
        <v>67647750</v>
      </c>
      <c r="P20" s="133">
        <v>2894358</v>
      </c>
      <c r="Q20" s="133">
        <v>5333</v>
      </c>
      <c r="R20" s="109">
        <v>4883538</v>
      </c>
      <c r="S20" s="109">
        <v>10219</v>
      </c>
      <c r="T20" s="109">
        <f>SUM(O20:S20)</f>
        <v>75441198</v>
      </c>
    </row>
    <row r="21" spans="1:20" ht="15" customHeight="1">
      <c r="A21" s="258" t="s">
        <v>81</v>
      </c>
      <c r="B21" s="279"/>
      <c r="C21" s="259"/>
      <c r="D21" s="307" t="s">
        <v>76</v>
      </c>
      <c r="E21" s="308"/>
      <c r="F21" s="309">
        <f>Q27</f>
        <v>35800</v>
      </c>
      <c r="G21" s="310"/>
      <c r="H21" s="307" t="s">
        <v>80</v>
      </c>
      <c r="I21" s="308"/>
      <c r="J21" s="309">
        <f>Q29</f>
        <v>14254</v>
      </c>
      <c r="K21" s="310"/>
      <c r="M21" s="247">
        <v>12</v>
      </c>
      <c r="N21" s="132" t="s">
        <v>74</v>
      </c>
      <c r="O21" s="101">
        <v>90197</v>
      </c>
      <c r="P21" s="135">
        <v>3637300</v>
      </c>
      <c r="Q21" s="135">
        <v>7700</v>
      </c>
      <c r="R21" s="134">
        <v>43542</v>
      </c>
      <c r="S21" s="134">
        <v>183615</v>
      </c>
      <c r="T21" s="130"/>
    </row>
    <row r="22" spans="1:20" ht="15" customHeight="1">
      <c r="A22" s="270"/>
      <c r="B22" s="306"/>
      <c r="C22" s="271"/>
      <c r="D22" s="298"/>
      <c r="E22" s="297"/>
      <c r="F22" s="311"/>
      <c r="G22" s="312"/>
      <c r="H22" s="298"/>
      <c r="I22" s="297"/>
      <c r="J22" s="311"/>
      <c r="K22" s="312"/>
      <c r="M22" s="293"/>
      <c r="N22" s="131"/>
      <c r="O22" s="130"/>
      <c r="P22" s="130"/>
      <c r="Q22" s="130"/>
      <c r="R22" s="130"/>
      <c r="S22" s="130"/>
      <c r="T22" s="130"/>
    </row>
    <row r="23" spans="1:20" ht="15" customHeight="1">
      <c r="A23" s="260"/>
      <c r="B23" s="280"/>
      <c r="C23" s="261"/>
      <c r="D23" s="301"/>
      <c r="E23" s="302"/>
      <c r="F23" s="313"/>
      <c r="G23" s="314"/>
      <c r="H23" s="301"/>
      <c r="I23" s="302"/>
      <c r="J23" s="313"/>
      <c r="K23" s="314"/>
      <c r="M23" s="248"/>
      <c r="N23" s="129" t="s">
        <v>73</v>
      </c>
      <c r="O23" s="109">
        <v>67647750</v>
      </c>
      <c r="P23" s="133">
        <v>1447645</v>
      </c>
      <c r="Q23" s="133">
        <v>3064</v>
      </c>
      <c r="R23" s="109">
        <v>43542</v>
      </c>
      <c r="S23" s="109">
        <v>12853</v>
      </c>
      <c r="T23" s="109">
        <f>SUM(O23:S23)</f>
        <v>69154854</v>
      </c>
    </row>
    <row r="24" spans="1:20" ht="15" customHeight="1">
      <c r="A24" s="317" t="s">
        <v>79</v>
      </c>
      <c r="B24" s="318"/>
      <c r="C24" s="319"/>
      <c r="D24" s="307" t="s">
        <v>76</v>
      </c>
      <c r="E24" s="308"/>
      <c r="F24" s="309">
        <f>R27</f>
        <v>5407773</v>
      </c>
      <c r="G24" s="310"/>
      <c r="H24" s="307" t="s">
        <v>78</v>
      </c>
      <c r="I24" s="308"/>
      <c r="J24" s="309">
        <f>R29</f>
        <v>5407773</v>
      </c>
      <c r="K24" s="310"/>
      <c r="M24" s="247">
        <v>3</v>
      </c>
      <c r="N24" s="132" t="s">
        <v>74</v>
      </c>
      <c r="O24" s="101">
        <v>90197</v>
      </c>
      <c r="P24" s="135">
        <v>2452900</v>
      </c>
      <c r="Q24" s="135">
        <v>4300</v>
      </c>
      <c r="R24" s="134">
        <v>6198</v>
      </c>
      <c r="S24" s="134">
        <v>193666</v>
      </c>
      <c r="T24" s="130"/>
    </row>
    <row r="25" spans="1:20" ht="15" customHeight="1">
      <c r="A25" s="320"/>
      <c r="B25" s="321"/>
      <c r="C25" s="322"/>
      <c r="D25" s="298"/>
      <c r="E25" s="297"/>
      <c r="F25" s="311"/>
      <c r="G25" s="312"/>
      <c r="H25" s="298"/>
      <c r="I25" s="297"/>
      <c r="J25" s="311"/>
      <c r="K25" s="312"/>
      <c r="M25" s="293"/>
      <c r="N25" s="131"/>
      <c r="O25" s="130"/>
      <c r="P25" s="130"/>
      <c r="Q25" s="130"/>
      <c r="R25" s="130"/>
      <c r="S25" s="130"/>
      <c r="T25" s="130"/>
    </row>
    <row r="26" spans="1:20" ht="15" customHeight="1">
      <c r="A26" s="323"/>
      <c r="B26" s="324"/>
      <c r="C26" s="325"/>
      <c r="D26" s="301"/>
      <c r="E26" s="302"/>
      <c r="F26" s="313"/>
      <c r="G26" s="314"/>
      <c r="H26" s="301"/>
      <c r="I26" s="302"/>
      <c r="J26" s="313"/>
      <c r="K26" s="314"/>
      <c r="M26" s="248"/>
      <c r="N26" s="129" t="s">
        <v>73</v>
      </c>
      <c r="O26" s="109">
        <v>67647750</v>
      </c>
      <c r="P26" s="133">
        <v>976253</v>
      </c>
      <c r="Q26" s="133">
        <v>1711</v>
      </c>
      <c r="R26" s="109">
        <v>6198</v>
      </c>
      <c r="S26" s="109">
        <v>13556</v>
      </c>
      <c r="T26" s="109">
        <f>SUM(O26:S26)</f>
        <v>68645468</v>
      </c>
    </row>
    <row r="27" spans="1:20" ht="15" customHeight="1">
      <c r="A27" s="258" t="s">
        <v>77</v>
      </c>
      <c r="B27" s="279"/>
      <c r="C27" s="259"/>
      <c r="D27" s="307" t="s">
        <v>76</v>
      </c>
      <c r="E27" s="308"/>
      <c r="F27" s="309">
        <f>S27</f>
        <v>523276</v>
      </c>
      <c r="G27" s="310"/>
      <c r="H27" s="307" t="s">
        <v>75</v>
      </c>
      <c r="I27" s="308"/>
      <c r="J27" s="309">
        <f>S29</f>
        <v>36628</v>
      </c>
      <c r="K27" s="310"/>
      <c r="M27" s="247" t="s">
        <v>8</v>
      </c>
      <c r="N27" s="132" t="s">
        <v>74</v>
      </c>
      <c r="O27" s="101"/>
      <c r="P27" s="101">
        <f>SUM(P15,P18,P21,P24)</f>
        <v>19629450</v>
      </c>
      <c r="Q27" s="101">
        <f>SUM(Q15,Q18,Q21,Q24)</f>
        <v>35800</v>
      </c>
      <c r="R27" s="101">
        <f>SUM(R15,R18,R21,R24)</f>
        <v>5407773</v>
      </c>
      <c r="S27" s="101">
        <f>SUM(S15,S18,S21,S24)</f>
        <v>523276</v>
      </c>
      <c r="T27" s="130"/>
    </row>
    <row r="28" spans="1:20" ht="15" customHeight="1">
      <c r="A28" s="270"/>
      <c r="B28" s="306"/>
      <c r="C28" s="271"/>
      <c r="D28" s="298"/>
      <c r="E28" s="297"/>
      <c r="F28" s="311"/>
      <c r="G28" s="312"/>
      <c r="H28" s="298"/>
      <c r="I28" s="297"/>
      <c r="J28" s="311"/>
      <c r="K28" s="312"/>
      <c r="M28" s="293"/>
      <c r="N28" s="131"/>
      <c r="O28" s="130"/>
      <c r="P28" s="130"/>
      <c r="Q28" s="130"/>
      <c r="R28" s="130"/>
      <c r="S28" s="130"/>
      <c r="T28" s="130"/>
    </row>
    <row r="29" spans="1:20" ht="15" customHeight="1" thickBot="1">
      <c r="A29" s="260"/>
      <c r="B29" s="280"/>
      <c r="C29" s="261"/>
      <c r="D29" s="301"/>
      <c r="E29" s="302"/>
      <c r="F29" s="313"/>
      <c r="G29" s="314"/>
      <c r="H29" s="298"/>
      <c r="I29" s="297"/>
      <c r="J29" s="315"/>
      <c r="K29" s="316"/>
      <c r="M29" s="248"/>
      <c r="N29" s="129" t="s">
        <v>73</v>
      </c>
      <c r="O29" s="109">
        <f>SUM(O17,O20,O23,O26)</f>
        <v>272277000</v>
      </c>
      <c r="P29" s="109">
        <f>SUM(P17,P20,P23,P26)</f>
        <v>7816993</v>
      </c>
      <c r="Q29" s="109">
        <f>SUM(Q17,Q20,Q23,Q26)</f>
        <v>14254</v>
      </c>
      <c r="R29" s="109">
        <f>SUM(R17,R20,R23,R26)</f>
        <v>5407773</v>
      </c>
      <c r="S29" s="109">
        <f>SUM(S17,S20,S23,S26)</f>
        <v>36628</v>
      </c>
      <c r="T29" s="109">
        <f>SUM(O29:S29)</f>
        <v>285552648</v>
      </c>
    </row>
    <row r="30" spans="1:20" ht="15" customHeight="1" thickTop="1">
      <c r="A30" s="292"/>
      <c r="B30" s="293"/>
      <c r="C30" s="294"/>
      <c r="D30" s="295"/>
      <c r="E30" s="296"/>
      <c r="F30" s="297"/>
      <c r="G30" s="298"/>
      <c r="H30" s="299" t="s">
        <v>72</v>
      </c>
      <c r="I30" s="300"/>
      <c r="J30" s="303">
        <f>SUM(J15:K27)</f>
        <v>285552648</v>
      </c>
      <c r="K30" s="303"/>
    </row>
    <row r="31" spans="1:20" ht="15" customHeight="1">
      <c r="A31" s="292"/>
      <c r="B31" s="293"/>
      <c r="C31" s="294"/>
      <c r="D31" s="296"/>
      <c r="E31" s="296"/>
      <c r="F31" s="297"/>
      <c r="G31" s="298"/>
      <c r="H31" s="298"/>
      <c r="I31" s="297"/>
      <c r="J31" s="304"/>
      <c r="K31" s="304"/>
    </row>
    <row r="32" spans="1:20" ht="15" customHeight="1">
      <c r="A32" s="292"/>
      <c r="B32" s="293"/>
      <c r="C32" s="294"/>
      <c r="D32" s="296"/>
      <c r="E32" s="296"/>
      <c r="F32" s="297"/>
      <c r="G32" s="298"/>
      <c r="H32" s="301"/>
      <c r="I32" s="302"/>
      <c r="J32" s="305"/>
      <c r="K32" s="305"/>
    </row>
  </sheetData>
  <sheetProtection selectLockedCells="1"/>
  <mergeCells count="55">
    <mergeCell ref="A11:K11"/>
    <mergeCell ref="A6:B6"/>
    <mergeCell ref="A7:A9"/>
    <mergeCell ref="A1:K1"/>
    <mergeCell ref="A3:B4"/>
    <mergeCell ref="D3:E3"/>
    <mergeCell ref="F3:G3"/>
    <mergeCell ref="H3:I3"/>
    <mergeCell ref="J3:K3"/>
    <mergeCell ref="C3:C4"/>
    <mergeCell ref="J15:K17"/>
    <mergeCell ref="N14:N15"/>
    <mergeCell ref="A15:C17"/>
    <mergeCell ref="D15:E17"/>
    <mergeCell ref="F15:G17"/>
    <mergeCell ref="H15:I17"/>
    <mergeCell ref="D14:E14"/>
    <mergeCell ref="F14:G14"/>
    <mergeCell ref="H14:I14"/>
    <mergeCell ref="J14:K14"/>
    <mergeCell ref="M14:M17"/>
    <mergeCell ref="A13:C13"/>
    <mergeCell ref="D13:E13"/>
    <mergeCell ref="F13:G13"/>
    <mergeCell ref="H13:I13"/>
    <mergeCell ref="J13:K13"/>
    <mergeCell ref="H18:I20"/>
    <mergeCell ref="J18:K20"/>
    <mergeCell ref="M18:M20"/>
    <mergeCell ref="A21:C23"/>
    <mergeCell ref="D21:E23"/>
    <mergeCell ref="F21:G23"/>
    <mergeCell ref="H21:I23"/>
    <mergeCell ref="J21:K23"/>
    <mergeCell ref="M21:M23"/>
    <mergeCell ref="A18:C20"/>
    <mergeCell ref="D18:E20"/>
    <mergeCell ref="F18:G20"/>
    <mergeCell ref="M24:M26"/>
    <mergeCell ref="A27:C29"/>
    <mergeCell ref="D27:E29"/>
    <mergeCell ref="F27:G29"/>
    <mergeCell ref="H27:I29"/>
    <mergeCell ref="J27:K29"/>
    <mergeCell ref="M27:M29"/>
    <mergeCell ref="A24:C26"/>
    <mergeCell ref="D24:E26"/>
    <mergeCell ref="F24:G26"/>
    <mergeCell ref="H24:I26"/>
    <mergeCell ref="J24:K26"/>
    <mergeCell ref="A30:C32"/>
    <mergeCell ref="D30:E32"/>
    <mergeCell ref="F30:G32"/>
    <mergeCell ref="H30:I32"/>
    <mergeCell ref="J30:K32"/>
  </mergeCells>
  <phoneticPr fontId="2"/>
  <conditionalFormatting sqref="C6:K9">
    <cfRule type="expression" dxfId="1" priority="2">
      <formula>C6=""</formula>
    </cfRule>
  </conditionalFormatting>
  <conditionalFormatting sqref="D15:E17">
    <cfRule type="expression" dxfId="0" priority="1">
      <formula>$D$15=""</formula>
    </cfRule>
  </conditionalFormatting>
  <pageMargins left="0.70866141732283472" right="0.70866141732283472" top="0.74803149606299213" bottom="0.74803149606299213" header="0.31496062992125984" footer="0.2"/>
  <pageSetup paperSize="9" firstPageNumber="46" orientation="portrait" useFirstPageNumber="1" r:id="rId1"/>
  <headerFooter>
    <oddFooter>&amp;C&amp;"ＭＳ 明朝,標準"&amp;P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20" sqref="L20"/>
    </sheetView>
  </sheetViews>
  <sheetFormatPr defaultRowHeight="13.5"/>
  <sheetData/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4</vt:i4>
      </vt:variant>
    </vt:vector>
  </HeadingPairs>
  <TitlesOfParts>
    <vt:vector size="13" baseType="lpstr">
      <vt:lpstr>32-36</vt:lpstr>
      <vt:lpstr>37-38</vt:lpstr>
      <vt:lpstr>39</vt:lpstr>
      <vt:lpstr>40</vt:lpstr>
      <vt:lpstr>41-43</vt:lpstr>
      <vt:lpstr>44</vt:lpstr>
      <vt:lpstr>45</vt:lpstr>
      <vt:lpstr>46</vt:lpstr>
      <vt:lpstr>Sheet1</vt:lpstr>
      <vt:lpstr>'32-36'!Print_Area</vt:lpstr>
      <vt:lpstr>'41-43'!Print_Area</vt:lpstr>
      <vt:lpstr>'45'!Print_Area</vt:lpstr>
      <vt:lpstr>'46'!Print_Area</vt:lpstr>
    </vt:vector>
  </TitlesOfParts>
  <Company>高岡市役所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高岡市</dc:creator>
  <cp:lastModifiedBy>高岡市</cp:lastModifiedBy>
  <cp:lastPrinted>2020-10-23T05:21:01Z</cp:lastPrinted>
  <dcterms:created xsi:type="dcterms:W3CDTF">2016-08-01T00:43:53Z</dcterms:created>
  <dcterms:modified xsi:type="dcterms:W3CDTF">2021-02-05T00:11:42Z</dcterms:modified>
</cp:coreProperties>
</file>