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30" windowWidth="19200" windowHeight="11640"/>
  </bookViews>
  <sheets>
    <sheet name="学校一覧" sheetId="1" r:id="rId1"/>
    <sheet name="学校一覧２" sheetId="2" r:id="rId2"/>
    <sheet name="児童生徒数" sheetId="3" r:id="rId3"/>
    <sheet name="児童生徒数２" sheetId="4" r:id="rId4"/>
    <sheet name="児童生徒数3" sheetId="7" r:id="rId5"/>
    <sheet name="施設の現況１" sheetId="8" r:id="rId6"/>
    <sheet name="施設の現況２" sheetId="9" r:id="rId7"/>
    <sheet name="施設の現況３" sheetId="10" r:id="rId8"/>
    <sheet name="施設の現況４" sheetId="11" r:id="rId9"/>
    <sheet name="事業実績" sheetId="12" r:id="rId10"/>
  </sheets>
  <externalReferences>
    <externalReference r:id="rId11"/>
  </externalReferences>
  <definedNames>
    <definedName name="_xlnm.Print_Area" localSheetId="5">施設の現況１!$A$1:$J$61</definedName>
    <definedName name="_xlnm.Print_Area" localSheetId="9">事業実績!$A$1:$G$18</definedName>
  </definedNames>
  <calcPr calcId="125725"/>
</workbook>
</file>

<file path=xl/calcChain.xml><?xml version="1.0" encoding="utf-8"?>
<calcChain xmlns="http://schemas.openxmlformats.org/spreadsheetml/2006/main">
  <c r="F6" i="10"/>
  <c r="F34" i="11"/>
  <c r="D34"/>
  <c r="C34"/>
  <c r="E34" s="1"/>
  <c r="E33"/>
  <c r="E32"/>
  <c r="F30"/>
  <c r="D30"/>
  <c r="C30"/>
  <c r="E28"/>
  <c r="E26"/>
  <c r="E24"/>
  <c r="E22"/>
  <c r="E20"/>
  <c r="E18"/>
  <c r="E16"/>
  <c r="E14"/>
  <c r="E12"/>
  <c r="E10"/>
  <c r="E6"/>
  <c r="E30" s="1"/>
  <c r="D35" i="10"/>
  <c r="C35"/>
  <c r="F35" s="1"/>
  <c r="I34"/>
  <c r="H34"/>
  <c r="G34"/>
  <c r="J34" s="1"/>
  <c r="E34"/>
  <c r="D34"/>
  <c r="C34"/>
  <c r="F34" s="1"/>
  <c r="F33"/>
  <c r="F32"/>
  <c r="H31"/>
  <c r="H35" s="1"/>
  <c r="G31"/>
  <c r="G35" s="1"/>
  <c r="J35" s="1"/>
  <c r="D31"/>
  <c r="C31"/>
  <c r="H30"/>
  <c r="G30"/>
  <c r="E30"/>
  <c r="D30"/>
  <c r="C30"/>
  <c r="J29"/>
  <c r="F29"/>
  <c r="J28"/>
  <c r="F28"/>
  <c r="J27"/>
  <c r="F27"/>
  <c r="J26"/>
  <c r="F26"/>
  <c r="J25"/>
  <c r="F25"/>
  <c r="J24"/>
  <c r="F24"/>
  <c r="J23"/>
  <c r="F23"/>
  <c r="J22"/>
  <c r="F22"/>
  <c r="J21"/>
  <c r="F21"/>
  <c r="J20"/>
  <c r="F20"/>
  <c r="J19"/>
  <c r="F19"/>
  <c r="J18"/>
  <c r="F18"/>
  <c r="J17"/>
  <c r="F17"/>
  <c r="J16"/>
  <c r="F16"/>
  <c r="J15"/>
  <c r="F15"/>
  <c r="J14"/>
  <c r="F14"/>
  <c r="J13"/>
  <c r="F13"/>
  <c r="J12"/>
  <c r="F12"/>
  <c r="J11"/>
  <c r="F11"/>
  <c r="J10"/>
  <c r="F10"/>
  <c r="J9"/>
  <c r="F9"/>
  <c r="J8"/>
  <c r="F8"/>
  <c r="J7"/>
  <c r="F7"/>
  <c r="J6"/>
  <c r="J31" s="1"/>
  <c r="F31"/>
  <c r="F59" i="9"/>
  <c r="D59"/>
  <c r="E57"/>
  <c r="E55"/>
  <c r="E53"/>
  <c r="E51"/>
  <c r="E49"/>
  <c r="E47"/>
  <c r="E45"/>
  <c r="E43"/>
  <c r="E41"/>
  <c r="E39"/>
  <c r="E37"/>
  <c r="E35"/>
  <c r="E33"/>
  <c r="C31"/>
  <c r="C59" s="1"/>
  <c r="E29"/>
  <c r="E27"/>
  <c r="E25"/>
  <c r="E23"/>
  <c r="E21"/>
  <c r="E19"/>
  <c r="E17"/>
  <c r="E15"/>
  <c r="E13"/>
  <c r="E11"/>
  <c r="E9"/>
  <c r="E7"/>
  <c r="E5"/>
  <c r="C60" i="8"/>
  <c r="I59"/>
  <c r="H59"/>
  <c r="G59"/>
  <c r="E59"/>
  <c r="C59"/>
  <c r="J57"/>
  <c r="D57"/>
  <c r="D60" s="1"/>
  <c r="J55"/>
  <c r="F55"/>
  <c r="J53"/>
  <c r="F53"/>
  <c r="F52"/>
  <c r="J51"/>
  <c r="F51"/>
  <c r="F50"/>
  <c r="J49"/>
  <c r="F49"/>
  <c r="F48"/>
  <c r="J47"/>
  <c r="F47"/>
  <c r="F46"/>
  <c r="J45"/>
  <c r="F45"/>
  <c r="F44"/>
  <c r="J43"/>
  <c r="F43"/>
  <c r="F42"/>
  <c r="J41"/>
  <c r="F41"/>
  <c r="F40"/>
  <c r="J39"/>
  <c r="F39"/>
  <c r="F38"/>
  <c r="J37"/>
  <c r="F37"/>
  <c r="F36"/>
  <c r="J35"/>
  <c r="F35"/>
  <c r="F34"/>
  <c r="J33"/>
  <c r="F33"/>
  <c r="F32"/>
  <c r="J31"/>
  <c r="F31"/>
  <c r="F30"/>
  <c r="J29"/>
  <c r="F29"/>
  <c r="F28"/>
  <c r="J27"/>
  <c r="F27"/>
  <c r="F26"/>
  <c r="J25"/>
  <c r="F25"/>
  <c r="F24"/>
  <c r="J23"/>
  <c r="F23"/>
  <c r="F22"/>
  <c r="J21"/>
  <c r="F21"/>
  <c r="F20"/>
  <c r="J19"/>
  <c r="F19"/>
  <c r="F18"/>
  <c r="J17"/>
  <c r="F17"/>
  <c r="F16"/>
  <c r="J15"/>
  <c r="F15"/>
  <c r="F14"/>
  <c r="J13"/>
  <c r="F13"/>
  <c r="F12"/>
  <c r="J11"/>
  <c r="F11"/>
  <c r="F10"/>
  <c r="J9"/>
  <c r="F9"/>
  <c r="F8"/>
  <c r="J7"/>
  <c r="F7"/>
  <c r="J5"/>
  <c r="J59" s="1"/>
  <c r="F5"/>
  <c r="G18" i="12"/>
  <c r="G17"/>
  <c r="G16"/>
  <c r="G15"/>
  <c r="G14"/>
  <c r="G13"/>
  <c r="G12"/>
  <c r="G11"/>
  <c r="G10"/>
  <c r="G9"/>
  <c r="G8"/>
  <c r="G7"/>
  <c r="G6"/>
  <c r="L11" i="7"/>
  <c r="K11"/>
  <c r="R6"/>
  <c r="Q6"/>
  <c r="N6" i="4"/>
  <c r="L30"/>
  <c r="J30"/>
  <c r="F30"/>
  <c r="N30" s="1"/>
  <c r="M28"/>
  <c r="M26"/>
  <c r="M24"/>
  <c r="M22"/>
  <c r="M20"/>
  <c r="M18"/>
  <c r="M16"/>
  <c r="M14"/>
  <c r="M12"/>
  <c r="M10"/>
  <c r="M8"/>
  <c r="M6"/>
  <c r="K30"/>
  <c r="I30"/>
  <c r="G30"/>
  <c r="H30"/>
  <c r="U7" i="2"/>
  <c r="D30" i="4"/>
  <c r="M30" s="1"/>
  <c r="N28"/>
  <c r="N26"/>
  <c r="N24"/>
  <c r="N22"/>
  <c r="N20"/>
  <c r="N18"/>
  <c r="N16"/>
  <c r="N14"/>
  <c r="N12"/>
  <c r="N10"/>
  <c r="N8"/>
  <c r="P58" i="3"/>
  <c r="O58"/>
  <c r="N58"/>
  <c r="M58"/>
  <c r="L58"/>
  <c r="K58"/>
  <c r="J58"/>
  <c r="I58"/>
  <c r="H58"/>
  <c r="G58"/>
  <c r="F58"/>
  <c r="E58"/>
  <c r="D58"/>
  <c r="R58" s="1"/>
  <c r="C58"/>
  <c r="Q58" s="1"/>
  <c r="R56"/>
  <c r="Q56"/>
  <c r="R54"/>
  <c r="Q54"/>
  <c r="R52"/>
  <c r="Q52"/>
  <c r="R50"/>
  <c r="Q50"/>
  <c r="R48"/>
  <c r="Q48"/>
  <c r="R46"/>
  <c r="Q46"/>
  <c r="R44"/>
  <c r="Q44"/>
  <c r="R42"/>
  <c r="Q42"/>
  <c r="R40"/>
  <c r="Q40"/>
  <c r="R38"/>
  <c r="Q38"/>
  <c r="R36"/>
  <c r="Q36"/>
  <c r="R34"/>
  <c r="Q34"/>
  <c r="R32"/>
  <c r="Q32"/>
  <c r="R30"/>
  <c r="Q30"/>
  <c r="R28"/>
  <c r="Q28"/>
  <c r="R26"/>
  <c r="Q26"/>
  <c r="R24"/>
  <c r="Q24"/>
  <c r="R22"/>
  <c r="Q22"/>
  <c r="R20"/>
  <c r="Q20"/>
  <c r="R18"/>
  <c r="Q18"/>
  <c r="R16"/>
  <c r="Q16"/>
  <c r="R14"/>
  <c r="Q14"/>
  <c r="R12"/>
  <c r="Q12"/>
  <c r="R10"/>
  <c r="Q10"/>
  <c r="R8"/>
  <c r="Q8"/>
  <c r="R6"/>
  <c r="Q6"/>
  <c r="P46" i="2"/>
  <c r="O46"/>
  <c r="J46"/>
  <c r="I46"/>
  <c r="K46" s="1"/>
  <c r="Q44"/>
  <c r="Q46" s="1"/>
  <c r="K44"/>
  <c r="U39"/>
  <c r="K39"/>
  <c r="U36"/>
  <c r="K36"/>
  <c r="K33"/>
  <c r="M32"/>
  <c r="T31"/>
  <c r="S31"/>
  <c r="R31"/>
  <c r="Q31"/>
  <c r="P31"/>
  <c r="O31"/>
  <c r="N31"/>
  <c r="J31"/>
  <c r="I31"/>
  <c r="K31" s="1"/>
  <c r="U29"/>
  <c r="K29"/>
  <c r="U27"/>
  <c r="K27"/>
  <c r="U25"/>
  <c r="K25"/>
  <c r="U23"/>
  <c r="K23"/>
  <c r="U21"/>
  <c r="K21"/>
  <c r="U19"/>
  <c r="K19"/>
  <c r="U17"/>
  <c r="K17"/>
  <c r="U15"/>
  <c r="K15"/>
  <c r="U13"/>
  <c r="K13"/>
  <c r="U11"/>
  <c r="K11"/>
  <c r="U9"/>
  <c r="K9"/>
  <c r="U31"/>
  <c r="K7"/>
  <c r="L59" i="1"/>
  <c r="S58"/>
  <c r="R58"/>
  <c r="Q58"/>
  <c r="N58"/>
  <c r="M58"/>
  <c r="I58"/>
  <c r="H58"/>
  <c r="J56"/>
  <c r="T54"/>
  <c r="J54"/>
  <c r="T52"/>
  <c r="J52"/>
  <c r="T50"/>
  <c r="J50"/>
  <c r="T48"/>
  <c r="J48"/>
  <c r="T46"/>
  <c r="J46"/>
  <c r="T44"/>
  <c r="J44"/>
  <c r="T42"/>
  <c r="J42"/>
  <c r="T40"/>
  <c r="J40"/>
  <c r="T38"/>
  <c r="J38"/>
  <c r="T36"/>
  <c r="J36"/>
  <c r="J34"/>
  <c r="T32"/>
  <c r="J32"/>
  <c r="T30"/>
  <c r="J30"/>
  <c r="T28"/>
  <c r="J28"/>
  <c r="T26"/>
  <c r="J26"/>
  <c r="T24"/>
  <c r="J24"/>
  <c r="T22"/>
  <c r="J22"/>
  <c r="T20"/>
  <c r="J20"/>
  <c r="J18"/>
  <c r="T16"/>
  <c r="J16"/>
  <c r="T14"/>
  <c r="J14"/>
  <c r="T12"/>
  <c r="J12"/>
  <c r="T10"/>
  <c r="J10"/>
  <c r="T8"/>
  <c r="J8"/>
  <c r="T6"/>
  <c r="T58" s="1"/>
  <c r="J6"/>
  <c r="J58" s="1"/>
  <c r="F30" i="10" l="1"/>
  <c r="J30"/>
  <c r="E31" i="9"/>
  <c r="E59" s="1"/>
  <c r="F57" i="8"/>
  <c r="F60" s="1"/>
  <c r="D59"/>
  <c r="F59"/>
</calcChain>
</file>

<file path=xl/sharedStrings.xml><?xml version="1.0" encoding="utf-8"?>
<sst xmlns="http://schemas.openxmlformats.org/spreadsheetml/2006/main" count="887" uniqueCount="492">
  <si>
    <t>Ⅵ　高岡市立学校の現況</t>
  </si>
  <si>
    <t>区分</t>
  </si>
  <si>
    <t>番号</t>
  </si>
  <si>
    <t>学 校 名</t>
    <phoneticPr fontId="7"/>
  </si>
  <si>
    <t>所　在　地</t>
    <phoneticPr fontId="7"/>
  </si>
  <si>
    <t>電　話</t>
    <phoneticPr fontId="7"/>
  </si>
  <si>
    <t>校 長 名</t>
    <phoneticPr fontId="7"/>
  </si>
  <si>
    <t>学　　校</t>
    <phoneticPr fontId="7"/>
  </si>
  <si>
    <t>児 童 数・生 徒 数</t>
    <rPh sb="4" eb="5">
      <t>スウ</t>
    </rPh>
    <rPh sb="10" eb="11">
      <t>スウ</t>
    </rPh>
    <phoneticPr fontId="7"/>
  </si>
  <si>
    <t>学級数</t>
  </si>
  <si>
    <t>教　　　　　職　　　　　員　　　　　数</t>
    <phoneticPr fontId="7"/>
  </si>
  <si>
    <t>創立年月</t>
  </si>
  <si>
    <t>男</t>
  </si>
  <si>
    <t>女</t>
  </si>
  <si>
    <t>計</t>
  </si>
  <si>
    <t>教　員</t>
    <phoneticPr fontId="7"/>
  </si>
  <si>
    <t>養護教諭</t>
  </si>
  <si>
    <t>栄養職員</t>
  </si>
  <si>
    <t>事務職員</t>
  </si>
  <si>
    <t>用務員</t>
  </si>
  <si>
    <t>調理員</t>
  </si>
  <si>
    <t>その他</t>
  </si>
  <si>
    <t>横　田</t>
    <phoneticPr fontId="7"/>
  </si>
  <si>
    <t>宮田町9－1</t>
  </si>
  <si>
    <t>23-0774</t>
  </si>
  <si>
    <t>青井　一恵</t>
  </si>
  <si>
    <t>明７.６</t>
    <phoneticPr fontId="7"/>
  </si>
  <si>
    <t xml:space="preserve">(1)  1 </t>
    <phoneticPr fontId="7"/>
  </si>
  <si>
    <t>成　美</t>
    <phoneticPr fontId="7"/>
  </si>
  <si>
    <t>京町1－1</t>
  </si>
  <si>
    <t>22-0694</t>
  </si>
  <si>
    <t>魚川　洋子</t>
    <rPh sb="0" eb="2">
      <t>ウオカワ</t>
    </rPh>
    <rPh sb="3" eb="5">
      <t>ヨウコ</t>
    </rPh>
    <phoneticPr fontId="7"/>
  </si>
  <si>
    <t>博　労</t>
    <phoneticPr fontId="7"/>
  </si>
  <si>
    <t>博労本町5-1</t>
  </si>
  <si>
    <t>21-0583</t>
  </si>
  <si>
    <t>谷村　宏行</t>
    <rPh sb="0" eb="2">
      <t>タニムラ</t>
    </rPh>
    <rPh sb="3" eb="5">
      <t>ヒロユキ</t>
    </rPh>
    <phoneticPr fontId="7"/>
  </si>
  <si>
    <t>定　塚</t>
    <phoneticPr fontId="7"/>
  </si>
  <si>
    <t>中川町5-1</t>
  </si>
  <si>
    <t>22-0692</t>
  </si>
  <si>
    <t>豊田　善樹</t>
    <rPh sb="0" eb="2">
      <t>トヨタ</t>
    </rPh>
    <rPh sb="3" eb="5">
      <t>ヨシキ</t>
    </rPh>
    <phoneticPr fontId="7"/>
  </si>
  <si>
    <t>川　原</t>
    <phoneticPr fontId="7"/>
  </si>
  <si>
    <t>川原町13-10</t>
  </si>
  <si>
    <t>22-0693</t>
  </si>
  <si>
    <t>高松　　毅</t>
    <rPh sb="0" eb="2">
      <t>タカマツ</t>
    </rPh>
    <rPh sb="4" eb="5">
      <t>タケシ</t>
    </rPh>
    <phoneticPr fontId="7"/>
  </si>
  <si>
    <t xml:space="preserve"> (1)</t>
    <phoneticPr fontId="7"/>
  </si>
  <si>
    <t>平　米</t>
    <phoneticPr fontId="7"/>
  </si>
  <si>
    <t>本町12-1</t>
  </si>
  <si>
    <t>22-0584</t>
  </si>
  <si>
    <t>要藤　明人</t>
    <rPh sb="0" eb="1">
      <t>ヨウ</t>
    </rPh>
    <rPh sb="1" eb="2">
      <t>フジ</t>
    </rPh>
    <rPh sb="3" eb="5">
      <t>アキヒト</t>
    </rPh>
    <phoneticPr fontId="7"/>
  </si>
  <si>
    <t>小　　　　　　</t>
  </si>
  <si>
    <t>下　関</t>
    <phoneticPr fontId="7"/>
  </si>
  <si>
    <t>東上関8</t>
  </si>
  <si>
    <t>22-1380</t>
  </si>
  <si>
    <t>藤田　高豊</t>
    <rPh sb="0" eb="2">
      <t>フジタ</t>
    </rPh>
    <rPh sb="3" eb="4">
      <t>タカ</t>
    </rPh>
    <rPh sb="4" eb="5">
      <t>トヨ</t>
    </rPh>
    <phoneticPr fontId="7"/>
  </si>
  <si>
    <t xml:space="preserve">(1)  2 </t>
    <phoneticPr fontId="7"/>
  </si>
  <si>
    <t>西　条</t>
    <phoneticPr fontId="7"/>
  </si>
  <si>
    <t>横田本町1-1</t>
  </si>
  <si>
    <t>22-1013</t>
  </si>
  <si>
    <t>田中　広光</t>
    <rPh sb="0" eb="2">
      <t>タナカ</t>
    </rPh>
    <rPh sb="3" eb="5">
      <t>ヒロミツ</t>
    </rPh>
    <phoneticPr fontId="7"/>
  </si>
  <si>
    <t>万　葉</t>
    <phoneticPr fontId="7"/>
  </si>
  <si>
    <t>二上町1100</t>
  </si>
  <si>
    <t>22-1241</t>
  </si>
  <si>
    <t>山口　和彦</t>
    <rPh sb="0" eb="2">
      <t>ヤマグチ</t>
    </rPh>
    <rPh sb="3" eb="5">
      <t>カズヒコ</t>
    </rPh>
    <phoneticPr fontId="7"/>
  </si>
  <si>
    <t>伏　木</t>
    <phoneticPr fontId="7"/>
  </si>
  <si>
    <t>伏木東一宮17-1</t>
  </si>
  <si>
    <t>44-0248</t>
  </si>
  <si>
    <t>林　　　誠</t>
    <rPh sb="0" eb="1">
      <t>ハヤシ</t>
    </rPh>
    <rPh sb="4" eb="5">
      <t>マコト</t>
    </rPh>
    <phoneticPr fontId="7"/>
  </si>
  <si>
    <t>古　府</t>
    <phoneticPr fontId="7"/>
  </si>
  <si>
    <t>伏木古府元町4-1</t>
  </si>
  <si>
    <t>44-0226</t>
  </si>
  <si>
    <t>牧　てるよ</t>
    <rPh sb="0" eb="1">
      <t>マキ</t>
    </rPh>
    <phoneticPr fontId="7"/>
  </si>
  <si>
    <t>能　町</t>
    <phoneticPr fontId="7"/>
  </si>
  <si>
    <t>能町南2丁目110</t>
  </si>
  <si>
    <t>22-2706</t>
  </si>
  <si>
    <t>小林　隆文</t>
    <rPh sb="0" eb="2">
      <t>コバヤシ</t>
    </rPh>
    <rPh sb="3" eb="5">
      <t>タカフミ</t>
    </rPh>
    <phoneticPr fontId="7"/>
  </si>
  <si>
    <t>南　条</t>
    <phoneticPr fontId="7"/>
  </si>
  <si>
    <t>佐野3838</t>
  </si>
  <si>
    <t>23-1800</t>
  </si>
  <si>
    <t>中村　一成</t>
    <rPh sb="0" eb="2">
      <t>ナカムラ</t>
    </rPh>
    <rPh sb="3" eb="5">
      <t>カズナリ</t>
    </rPh>
    <phoneticPr fontId="7"/>
  </si>
  <si>
    <t>学</t>
  </si>
  <si>
    <t>二　塚</t>
    <phoneticPr fontId="7"/>
  </si>
  <si>
    <t>二塚1260</t>
  </si>
  <si>
    <t>22-3792</t>
  </si>
  <si>
    <t>亀田　倫子</t>
    <rPh sb="0" eb="2">
      <t>カメダ</t>
    </rPh>
    <rPh sb="3" eb="5">
      <t>リンコ</t>
    </rPh>
    <phoneticPr fontId="7"/>
  </si>
  <si>
    <t>野　村</t>
    <phoneticPr fontId="7"/>
  </si>
  <si>
    <t>野村405</t>
  </si>
  <si>
    <t>22-3419</t>
  </si>
  <si>
    <t>山崎　栄三</t>
    <rPh sb="0" eb="2">
      <t>ヤマザキ</t>
    </rPh>
    <rPh sb="3" eb="5">
      <t>エイゾウ</t>
    </rPh>
    <phoneticPr fontId="7"/>
  </si>
  <si>
    <t>国　吉</t>
    <phoneticPr fontId="7"/>
  </si>
  <si>
    <t>佐加野2384</t>
  </si>
  <si>
    <t>22-1953</t>
  </si>
  <si>
    <t>正平　　務</t>
    <rPh sb="0" eb="2">
      <t>マサヒラ</t>
    </rPh>
    <rPh sb="4" eb="5">
      <t>ツトム</t>
    </rPh>
    <phoneticPr fontId="7"/>
  </si>
  <si>
    <t>牧　野</t>
    <rPh sb="0" eb="1">
      <t>マキ</t>
    </rPh>
    <rPh sb="2" eb="3">
      <t>ノ</t>
    </rPh>
    <phoneticPr fontId="7"/>
  </si>
  <si>
    <t>中曽根246</t>
  </si>
  <si>
    <t>84-3550</t>
  </si>
  <si>
    <t>岩坪智恵子</t>
    <rPh sb="0" eb="2">
      <t>イワツボ</t>
    </rPh>
    <rPh sb="2" eb="5">
      <t>チエコ</t>
    </rPh>
    <phoneticPr fontId="7"/>
  </si>
  <si>
    <t>太　田</t>
    <phoneticPr fontId="7"/>
  </si>
  <si>
    <t>太田4619</t>
  </si>
  <si>
    <t>44-0495</t>
  </si>
  <si>
    <t>島崎　泰子</t>
    <rPh sb="0" eb="2">
      <t>シマザキ</t>
    </rPh>
    <rPh sb="3" eb="5">
      <t>ヤスコ</t>
    </rPh>
    <phoneticPr fontId="7"/>
  </si>
  <si>
    <t>東五位</t>
  </si>
  <si>
    <t>内島3516</t>
  </si>
  <si>
    <t>31-0067</t>
  </si>
  <si>
    <t>吉田　　茂　</t>
    <rPh sb="0" eb="2">
      <t>ヨシダ</t>
    </rPh>
    <rPh sb="4" eb="5">
      <t>シゲル</t>
    </rPh>
    <phoneticPr fontId="7"/>
  </si>
  <si>
    <t>校</t>
  </si>
  <si>
    <t>石　堤</t>
    <phoneticPr fontId="7"/>
  </si>
  <si>
    <t>石堤459</t>
  </si>
  <si>
    <t>31-2110</t>
  </si>
  <si>
    <t>林　　由香</t>
    <rPh sb="0" eb="1">
      <t>ハヤシ</t>
    </rPh>
    <rPh sb="3" eb="5">
      <t>ユカ</t>
    </rPh>
    <phoneticPr fontId="7"/>
  </si>
  <si>
    <t>千鳥丘</t>
  </si>
  <si>
    <t>立野1863</t>
  </si>
  <si>
    <t>31-0031</t>
  </si>
  <si>
    <t>日光　利克</t>
    <rPh sb="0" eb="2">
      <t>ニッコウ</t>
    </rPh>
    <rPh sb="3" eb="5">
      <t>トシカツ</t>
    </rPh>
    <phoneticPr fontId="7"/>
  </si>
  <si>
    <t>戸出東部</t>
  </si>
  <si>
    <t>戸出大清水33</t>
  </si>
  <si>
    <t>堀　　　勉</t>
    <rPh sb="0" eb="1">
      <t>ホリ</t>
    </rPh>
    <rPh sb="4" eb="5">
      <t>ツトム</t>
    </rPh>
    <phoneticPr fontId="7"/>
  </si>
  <si>
    <t>戸出西部</t>
  </si>
  <si>
    <t>戸出町5丁目11-1</t>
  </si>
  <si>
    <t>63-0520</t>
  </si>
  <si>
    <t>村中　祥華</t>
    <rPh sb="0" eb="2">
      <t>ムラナカ</t>
    </rPh>
    <rPh sb="3" eb="4">
      <t>ショウ</t>
    </rPh>
    <rPh sb="4" eb="5">
      <t>ハナ</t>
    </rPh>
    <phoneticPr fontId="7"/>
  </si>
  <si>
    <t>中　田</t>
    <phoneticPr fontId="7"/>
  </si>
  <si>
    <t>常国418</t>
  </si>
  <si>
    <t>36-0024</t>
  </si>
  <si>
    <t>川辺　勝治</t>
    <rPh sb="0" eb="2">
      <t>カワベ</t>
    </rPh>
    <rPh sb="3" eb="5">
      <t>カツジ</t>
    </rPh>
    <phoneticPr fontId="7"/>
  </si>
  <si>
    <t>木　津</t>
    <phoneticPr fontId="7"/>
  </si>
  <si>
    <t>木津312-1</t>
  </si>
  <si>
    <t>23-7744</t>
  </si>
  <si>
    <t>森田　英宏</t>
    <rPh sb="0" eb="2">
      <t>モリタ</t>
    </rPh>
    <rPh sb="3" eb="4">
      <t>エイ</t>
    </rPh>
    <rPh sb="4" eb="5">
      <t>ヒロ</t>
    </rPh>
    <phoneticPr fontId="7"/>
  </si>
  <si>
    <t>福　岡</t>
    <phoneticPr fontId="7"/>
  </si>
  <si>
    <t>福岡町大野15</t>
  </si>
  <si>
    <t>64-3006</t>
  </si>
  <si>
    <t>冨田　利通</t>
    <rPh sb="0" eb="2">
      <t>トミタ</t>
    </rPh>
    <rPh sb="3" eb="5">
      <t>トシミチ</t>
    </rPh>
    <phoneticPr fontId="7"/>
  </si>
  <si>
    <t>小　　計</t>
    <phoneticPr fontId="7"/>
  </si>
  <si>
    <t>小　計</t>
    <rPh sb="0" eb="1">
      <t>ショウ</t>
    </rPh>
    <rPh sb="2" eb="3">
      <t>ケイ</t>
    </rPh>
    <phoneticPr fontId="7"/>
  </si>
  <si>
    <t>学校名</t>
  </si>
  <si>
    <t>校　長　名</t>
    <phoneticPr fontId="7"/>
  </si>
  <si>
    <t>高　陵</t>
    <rPh sb="0" eb="1">
      <t>コウ</t>
    </rPh>
    <rPh sb="2" eb="3">
      <t>ミササギ</t>
    </rPh>
    <phoneticPr fontId="7"/>
  </si>
  <si>
    <t>高陵町4-1</t>
  </si>
  <si>
    <t>21-2615</t>
  </si>
  <si>
    <t>昭 22. 4</t>
  </si>
  <si>
    <t>高岡西部</t>
    <rPh sb="0" eb="2">
      <t>タカオカ</t>
    </rPh>
    <rPh sb="2" eb="4">
      <t>セイブ</t>
    </rPh>
    <phoneticPr fontId="7"/>
  </si>
  <si>
    <t>美幸町2丁目4-1</t>
  </si>
  <si>
    <t>21-2134</t>
  </si>
  <si>
    <t>吉倉　哲夫</t>
    <rPh sb="0" eb="2">
      <t>ヨシクラ</t>
    </rPh>
    <rPh sb="3" eb="5">
      <t>テツオ</t>
    </rPh>
    <phoneticPr fontId="7"/>
  </si>
  <si>
    <t>南　星</t>
    <rPh sb="0" eb="1">
      <t>ミナミ</t>
    </rPh>
    <rPh sb="2" eb="3">
      <t>ホシ</t>
    </rPh>
    <phoneticPr fontId="7"/>
  </si>
  <si>
    <t>木津1395</t>
  </si>
  <si>
    <t>22-3643</t>
  </si>
  <si>
    <t>窪　　正則</t>
    <rPh sb="0" eb="1">
      <t>クボ</t>
    </rPh>
    <rPh sb="3" eb="5">
      <t>マサノリ</t>
    </rPh>
    <phoneticPr fontId="7"/>
  </si>
  <si>
    <t>中</t>
    <rPh sb="0" eb="1">
      <t>チュウ</t>
    </rPh>
    <phoneticPr fontId="7"/>
  </si>
  <si>
    <t>志貴野</t>
    <rPh sb="0" eb="1">
      <t>シ</t>
    </rPh>
    <rPh sb="1" eb="2">
      <t>キ</t>
    </rPh>
    <rPh sb="2" eb="3">
      <t>ノ</t>
    </rPh>
    <phoneticPr fontId="7"/>
  </si>
  <si>
    <t>広小路7-1</t>
  </si>
  <si>
    <t>22-0437</t>
  </si>
  <si>
    <t>吉江　友秋</t>
    <rPh sb="0" eb="2">
      <t>ヨシエ</t>
    </rPh>
    <rPh sb="3" eb="4">
      <t>トモ</t>
    </rPh>
    <rPh sb="4" eb="5">
      <t>アキ</t>
    </rPh>
    <phoneticPr fontId="7"/>
  </si>
  <si>
    <t>芳　野</t>
    <rPh sb="0" eb="1">
      <t>ヨシ</t>
    </rPh>
    <rPh sb="2" eb="3">
      <t>ノ</t>
    </rPh>
    <phoneticPr fontId="7"/>
  </si>
  <si>
    <t>駅南2丁目5-1</t>
  </si>
  <si>
    <t>23-0718</t>
  </si>
  <si>
    <t>西村　和人</t>
    <rPh sb="0" eb="2">
      <t>ニシムラ</t>
    </rPh>
    <rPh sb="3" eb="5">
      <t>カズヒト</t>
    </rPh>
    <phoneticPr fontId="7"/>
  </si>
  <si>
    <t>伏木古府3丁目1-1</t>
  </si>
  <si>
    <t>44-0454</t>
  </si>
  <si>
    <t>谷﨑　英二</t>
    <rPh sb="0" eb="1">
      <t>タニ</t>
    </rPh>
    <rPh sb="1" eb="2">
      <t>サキ</t>
    </rPh>
    <rPh sb="3" eb="5">
      <t>エイジ</t>
    </rPh>
    <phoneticPr fontId="7"/>
  </si>
  <si>
    <t>佐加野2474</t>
  </si>
  <si>
    <t>22-1952</t>
  </si>
  <si>
    <t>白江日呂雄</t>
    <rPh sb="0" eb="2">
      <t>シラエ</t>
    </rPh>
    <rPh sb="2" eb="3">
      <t>ヒ</t>
    </rPh>
    <rPh sb="3" eb="4">
      <t>ロ</t>
    </rPh>
    <rPh sb="4" eb="5">
      <t>オス</t>
    </rPh>
    <phoneticPr fontId="7"/>
  </si>
  <si>
    <t>学</t>
    <rPh sb="0" eb="1">
      <t>ガク</t>
    </rPh>
    <phoneticPr fontId="7"/>
  </si>
  <si>
    <t>上牧野123-1</t>
  </si>
  <si>
    <t>82-2483</t>
  </si>
  <si>
    <t>作井美佐子</t>
    <rPh sb="0" eb="2">
      <t>サクイ</t>
    </rPh>
    <rPh sb="2" eb="5">
      <t>ミサコ</t>
    </rPh>
    <phoneticPr fontId="7"/>
  </si>
  <si>
    <t>昭 26. 4</t>
  </si>
  <si>
    <t>五　位</t>
    <rPh sb="0" eb="1">
      <t>ゴ</t>
    </rPh>
    <rPh sb="2" eb="3">
      <t>イ</t>
    </rPh>
    <phoneticPr fontId="7"/>
  </si>
  <si>
    <t>立野500</t>
  </si>
  <si>
    <t>31-0019</t>
  </si>
  <si>
    <t>社浦　淳子</t>
    <rPh sb="0" eb="2">
      <t>シャウラ</t>
    </rPh>
    <rPh sb="3" eb="5">
      <t>ジュンコ</t>
    </rPh>
    <phoneticPr fontId="7"/>
  </si>
  <si>
    <t>戸　出</t>
    <rPh sb="0" eb="1">
      <t>ト</t>
    </rPh>
    <rPh sb="2" eb="3">
      <t>デ</t>
    </rPh>
    <phoneticPr fontId="7"/>
  </si>
  <si>
    <t>戸出光明寺2000</t>
  </si>
  <si>
    <t>63-0032</t>
  </si>
  <si>
    <t>近藤　智久</t>
    <rPh sb="0" eb="2">
      <t>コンドウ</t>
    </rPh>
    <rPh sb="3" eb="5">
      <t>トモヒサ</t>
    </rPh>
    <phoneticPr fontId="7"/>
  </si>
  <si>
    <t>校</t>
    <phoneticPr fontId="7"/>
  </si>
  <si>
    <t>中田260</t>
  </si>
  <si>
    <t>36-1127</t>
  </si>
  <si>
    <t>森本　基晴</t>
    <rPh sb="0" eb="2">
      <t>モリモト</t>
    </rPh>
    <rPh sb="3" eb="5">
      <t>モトハル</t>
    </rPh>
    <phoneticPr fontId="7"/>
  </si>
  <si>
    <t>福岡町荒屋敷350</t>
  </si>
  <si>
    <t>64-3100</t>
  </si>
  <si>
    <t>坂本　雅則</t>
    <rPh sb="0" eb="2">
      <t>サカモト</t>
    </rPh>
    <rPh sb="3" eb="5">
      <t>マサノリ</t>
    </rPh>
    <phoneticPr fontId="7"/>
  </si>
  <si>
    <t>昭 22. 4</t>
    <phoneticPr fontId="7"/>
  </si>
  <si>
    <t>小　　計</t>
    <rPh sb="0" eb="1">
      <t>ショウ</t>
    </rPh>
    <rPh sb="3" eb="4">
      <t>ケイ</t>
    </rPh>
    <phoneticPr fontId="7"/>
  </si>
  <si>
    <t>特</t>
    <rPh sb="0" eb="1">
      <t>トク</t>
    </rPh>
    <phoneticPr fontId="7"/>
  </si>
  <si>
    <t>こまどり</t>
    <phoneticPr fontId="7"/>
  </si>
  <si>
    <t>21-5071</t>
    <phoneticPr fontId="7"/>
  </si>
  <si>
    <t>児島　紀子</t>
    <rPh sb="0" eb="2">
      <t>コジマ</t>
    </rPh>
    <rPh sb="3" eb="5">
      <t>ノリコ</t>
    </rPh>
    <phoneticPr fontId="7"/>
  </si>
  <si>
    <t>昭 43. 4</t>
    <phoneticPr fontId="7"/>
  </si>
  <si>
    <t>小</t>
    <rPh sb="0" eb="1">
      <t>ショウ</t>
    </rPh>
    <phoneticPr fontId="7"/>
  </si>
  <si>
    <t>‹7›</t>
    <phoneticPr fontId="7"/>
  </si>
  <si>
    <t>別</t>
    <rPh sb="0" eb="1">
      <t>ベツ</t>
    </rPh>
    <phoneticPr fontId="7"/>
  </si>
  <si>
    <t>支</t>
    <rPh sb="0" eb="1">
      <t>シ</t>
    </rPh>
    <phoneticPr fontId="7"/>
  </si>
  <si>
    <t>援</t>
    <rPh sb="0" eb="1">
      <t>エン</t>
    </rPh>
    <phoneticPr fontId="7"/>
  </si>
  <si>
    <t>‹3›</t>
    <phoneticPr fontId="7"/>
  </si>
  <si>
    <t>校</t>
    <rPh sb="0" eb="1">
      <t>コウ</t>
    </rPh>
    <phoneticPr fontId="7"/>
  </si>
  <si>
    <t>総　　計</t>
    <rPh sb="0" eb="1">
      <t>ソウ</t>
    </rPh>
    <rPh sb="3" eb="4">
      <t>ケイ</t>
    </rPh>
    <phoneticPr fontId="7"/>
  </si>
  <si>
    <t>総　計</t>
    <rPh sb="0" eb="1">
      <t>フサ</t>
    </rPh>
    <rPh sb="2" eb="3">
      <t>ケイ</t>
    </rPh>
    <phoneticPr fontId="7"/>
  </si>
  <si>
    <t>園　名</t>
    <rPh sb="0" eb="1">
      <t>エン</t>
    </rPh>
    <phoneticPr fontId="7"/>
  </si>
  <si>
    <t>所　在　地</t>
    <phoneticPr fontId="7"/>
  </si>
  <si>
    <t>電　話</t>
    <phoneticPr fontId="7"/>
  </si>
  <si>
    <t>園　長　名</t>
    <rPh sb="0" eb="1">
      <t>エン</t>
    </rPh>
    <phoneticPr fontId="7"/>
  </si>
  <si>
    <t>園　　児</t>
    <rPh sb="0" eb="1">
      <t>エン</t>
    </rPh>
    <rPh sb="3" eb="4">
      <t>ジ</t>
    </rPh>
    <phoneticPr fontId="7"/>
  </si>
  <si>
    <t>数</t>
  </si>
  <si>
    <t>教　　職　　員　　数</t>
    <rPh sb="0" eb="1">
      <t>キョウ</t>
    </rPh>
    <rPh sb="3" eb="4">
      <t>ショク</t>
    </rPh>
    <rPh sb="6" eb="7">
      <t>イン</t>
    </rPh>
    <rPh sb="9" eb="10">
      <t>スウ</t>
    </rPh>
    <phoneticPr fontId="7"/>
  </si>
  <si>
    <t>教諭</t>
    <rPh sb="0" eb="2">
      <t>キョウユ</t>
    </rPh>
    <phoneticPr fontId="7"/>
  </si>
  <si>
    <t>調理員</t>
    <rPh sb="0" eb="3">
      <t>チョウリイン</t>
    </rPh>
    <phoneticPr fontId="7"/>
  </si>
  <si>
    <t>用務員</t>
    <rPh sb="0" eb="3">
      <t>ヨウムイン</t>
    </rPh>
    <phoneticPr fontId="7"/>
  </si>
  <si>
    <t>計</t>
    <rPh sb="0" eb="1">
      <t>ケイ</t>
    </rPh>
    <phoneticPr fontId="7"/>
  </si>
  <si>
    <t>幼稚園</t>
    <rPh sb="0" eb="1">
      <t>ヨウ</t>
    </rPh>
    <rPh sb="1" eb="2">
      <t>チ</t>
    </rPh>
    <rPh sb="2" eb="3">
      <t>エン</t>
    </rPh>
    <phoneticPr fontId="7"/>
  </si>
  <si>
    <t>福岡西部</t>
    <rPh sb="0" eb="2">
      <t>フクオカ</t>
    </rPh>
    <rPh sb="2" eb="4">
      <t>セイブ</t>
    </rPh>
    <phoneticPr fontId="7"/>
  </si>
  <si>
    <t>福岡町土屋115-1</t>
    <rPh sb="0" eb="2">
      <t>フクオカ</t>
    </rPh>
    <rPh sb="2" eb="3">
      <t>マチ</t>
    </rPh>
    <rPh sb="3" eb="5">
      <t>ツチヤ</t>
    </rPh>
    <phoneticPr fontId="7"/>
  </si>
  <si>
    <t>64-2509</t>
    <phoneticPr fontId="7"/>
  </si>
  <si>
    <t>大橋　一美</t>
    <rPh sb="0" eb="2">
      <t>オオハシ</t>
    </rPh>
    <rPh sb="3" eb="5">
      <t>カズミ</t>
    </rPh>
    <phoneticPr fontId="7"/>
  </si>
  <si>
    <t>平 17．4</t>
    <rPh sb="0" eb="1">
      <t>ヘイ</t>
    </rPh>
    <phoneticPr fontId="7"/>
  </si>
  <si>
    <t>小　　計</t>
    <phoneticPr fontId="7"/>
  </si>
  <si>
    <t>①　( )は知的障害特別支援学級、□は自閉症・情緒障害特別支援学級、</t>
    <rPh sb="6" eb="8">
      <t>チテキ</t>
    </rPh>
    <rPh sb="8" eb="10">
      <t>ショウガイ</t>
    </rPh>
    <rPh sb="10" eb="12">
      <t>トクベツ</t>
    </rPh>
    <rPh sb="12" eb="14">
      <t>シエン</t>
    </rPh>
    <rPh sb="14" eb="16">
      <t>ガッキュウ</t>
    </rPh>
    <rPh sb="19" eb="22">
      <t>ジヘイショウ</t>
    </rPh>
    <rPh sb="23" eb="25">
      <t>ジョウチョ</t>
    </rPh>
    <rPh sb="25" eb="27">
      <t>ショウガイ</t>
    </rPh>
    <rPh sb="27" eb="29">
      <t>トクベツ</t>
    </rPh>
    <rPh sb="29" eb="31">
      <t>シエン</t>
    </rPh>
    <rPh sb="31" eb="33">
      <t>ガッキュウ</t>
    </rPh>
    <phoneticPr fontId="7"/>
  </si>
  <si>
    <t>　  ○は肢体不自由特別支援学級、△は院内学級、〈 〉は重複学級で外数</t>
    <rPh sb="19" eb="21">
      <t>インナイ</t>
    </rPh>
    <rPh sb="21" eb="23">
      <t>ガッキュウ</t>
    </rPh>
    <rPh sb="28" eb="30">
      <t>チョウフク</t>
    </rPh>
    <rPh sb="30" eb="32">
      <t>ガッキュウ</t>
    </rPh>
    <rPh sb="33" eb="34">
      <t>ソト</t>
    </rPh>
    <rPh sb="34" eb="35">
      <t>スウ</t>
    </rPh>
    <phoneticPr fontId="7"/>
  </si>
  <si>
    <t>②　非常勤職員は除く</t>
    <rPh sb="2" eb="5">
      <t>ヒジョウキン</t>
    </rPh>
    <rPh sb="5" eb="7">
      <t>ショクイン</t>
    </rPh>
    <rPh sb="8" eb="9">
      <t>ノゾ</t>
    </rPh>
    <phoneticPr fontId="7"/>
  </si>
  <si>
    <t>③　教員には、校長、教頭、教諭、臨任講師（通年）、市教育センター所員、海外派遣者、</t>
    <rPh sb="2" eb="4">
      <t>キョウイン</t>
    </rPh>
    <rPh sb="7" eb="9">
      <t>コウチョウ</t>
    </rPh>
    <rPh sb="10" eb="12">
      <t>キョウトウ</t>
    </rPh>
    <rPh sb="13" eb="15">
      <t>キョウユ</t>
    </rPh>
    <rPh sb="16" eb="17">
      <t>ノゾム</t>
    </rPh>
    <rPh sb="17" eb="18">
      <t>ニン</t>
    </rPh>
    <rPh sb="18" eb="20">
      <t>コウシ</t>
    </rPh>
    <rPh sb="21" eb="23">
      <t>ツウネン</t>
    </rPh>
    <rPh sb="25" eb="26">
      <t>シ</t>
    </rPh>
    <rPh sb="26" eb="28">
      <t>キョウイク</t>
    </rPh>
    <rPh sb="32" eb="34">
      <t>ショイン</t>
    </rPh>
    <rPh sb="35" eb="37">
      <t>カイガイ</t>
    </rPh>
    <rPh sb="37" eb="39">
      <t>ハケン</t>
    </rPh>
    <rPh sb="39" eb="40">
      <t>シャ</t>
    </rPh>
    <phoneticPr fontId="7"/>
  </si>
  <si>
    <t>　大学院派遣者、休職者を含む</t>
    <rPh sb="4" eb="6">
      <t>ハケン</t>
    </rPh>
    <rPh sb="6" eb="7">
      <t>シャ</t>
    </rPh>
    <rPh sb="8" eb="10">
      <t>キュウショク</t>
    </rPh>
    <rPh sb="10" eb="11">
      <t>シャ</t>
    </rPh>
    <rPh sb="12" eb="13">
      <t>フク</t>
    </rPh>
    <phoneticPr fontId="7"/>
  </si>
  <si>
    <t>２　児童生徒数及び学級数</t>
    <rPh sb="2" eb="4">
      <t>ジドウ</t>
    </rPh>
    <rPh sb="4" eb="6">
      <t>セイト</t>
    </rPh>
    <rPh sb="6" eb="7">
      <t>スウ</t>
    </rPh>
    <rPh sb="7" eb="8">
      <t>オヨ</t>
    </rPh>
    <rPh sb="9" eb="11">
      <t>ガッキュウ</t>
    </rPh>
    <rPh sb="11" eb="12">
      <t>スウ</t>
    </rPh>
    <phoneticPr fontId="7"/>
  </si>
  <si>
    <t>特別支援</t>
    <rPh sb="0" eb="2">
      <t>トクベツ</t>
    </rPh>
    <rPh sb="2" eb="4">
      <t>シエン</t>
    </rPh>
    <phoneticPr fontId="7"/>
  </si>
  <si>
    <t>学級数</t>
    <rPh sb="0" eb="2">
      <t>ガッキュウ</t>
    </rPh>
    <rPh sb="2" eb="3">
      <t>スウ</t>
    </rPh>
    <phoneticPr fontId="7"/>
  </si>
  <si>
    <t>児童数</t>
    <rPh sb="0" eb="2">
      <t>ジドウ</t>
    </rPh>
    <rPh sb="2" eb="3">
      <t>スウ</t>
    </rPh>
    <phoneticPr fontId="7"/>
  </si>
  <si>
    <t>小　　　　　　　　　学　　　　　　　　　校</t>
    <rPh sb="0" eb="1">
      <t>ショウ</t>
    </rPh>
    <rPh sb="10" eb="11">
      <t>ガク</t>
    </rPh>
    <rPh sb="20" eb="21">
      <t>コウ</t>
    </rPh>
    <phoneticPr fontId="7"/>
  </si>
  <si>
    <t>横田</t>
    <rPh sb="0" eb="2">
      <t>ヨコタ</t>
    </rPh>
    <phoneticPr fontId="7"/>
  </si>
  <si>
    <t>成美</t>
    <rPh sb="0" eb="2">
      <t>ナルミ</t>
    </rPh>
    <phoneticPr fontId="7"/>
  </si>
  <si>
    <t>博労</t>
    <rPh sb="0" eb="2">
      <t>バクロウ</t>
    </rPh>
    <phoneticPr fontId="7"/>
  </si>
  <si>
    <t>定塚</t>
    <rPh sb="0" eb="2">
      <t>サダツカ</t>
    </rPh>
    <phoneticPr fontId="7"/>
  </si>
  <si>
    <t>川原</t>
    <rPh sb="0" eb="2">
      <t>カワラ</t>
    </rPh>
    <phoneticPr fontId="7"/>
  </si>
  <si>
    <t>平米</t>
    <rPh sb="0" eb="2">
      <t>ヘイベイ</t>
    </rPh>
    <phoneticPr fontId="7"/>
  </si>
  <si>
    <t>下関</t>
    <rPh sb="0" eb="2">
      <t>シモノセキ</t>
    </rPh>
    <phoneticPr fontId="7"/>
  </si>
  <si>
    <t>西条</t>
    <rPh sb="0" eb="2">
      <t>サイジョウ</t>
    </rPh>
    <phoneticPr fontId="7"/>
  </si>
  <si>
    <t>万葉</t>
    <rPh sb="0" eb="2">
      <t>マンヨウ</t>
    </rPh>
    <phoneticPr fontId="7"/>
  </si>
  <si>
    <t>伏木</t>
    <rPh sb="0" eb="2">
      <t>フシキ</t>
    </rPh>
    <phoneticPr fontId="7"/>
  </si>
  <si>
    <t>古府</t>
    <rPh sb="0" eb="2">
      <t>コブ</t>
    </rPh>
    <phoneticPr fontId="7"/>
  </si>
  <si>
    <t>能町</t>
    <rPh sb="0" eb="2">
      <t>ノウマチ</t>
    </rPh>
    <phoneticPr fontId="7"/>
  </si>
  <si>
    <t>南条</t>
    <rPh sb="0" eb="2">
      <t>ナンジョウ</t>
    </rPh>
    <phoneticPr fontId="7"/>
  </si>
  <si>
    <t>二塚</t>
    <rPh sb="0" eb="2">
      <t>ニヅカ</t>
    </rPh>
    <phoneticPr fontId="7"/>
  </si>
  <si>
    <t>野村</t>
    <rPh sb="0" eb="2">
      <t>ノムラ</t>
    </rPh>
    <phoneticPr fontId="7"/>
  </si>
  <si>
    <t>国吉</t>
    <rPh sb="0" eb="2">
      <t>クニヨシ</t>
    </rPh>
    <phoneticPr fontId="7"/>
  </si>
  <si>
    <t>牧野</t>
    <rPh sb="0" eb="2">
      <t>マキノ</t>
    </rPh>
    <phoneticPr fontId="7"/>
  </si>
  <si>
    <t>太田</t>
    <rPh sb="0" eb="2">
      <t>オオタ</t>
    </rPh>
    <phoneticPr fontId="7"/>
  </si>
  <si>
    <t>東五位</t>
    <rPh sb="0" eb="1">
      <t>ヒガシ</t>
    </rPh>
    <rPh sb="1" eb="3">
      <t>ゴイ</t>
    </rPh>
    <phoneticPr fontId="7"/>
  </si>
  <si>
    <t>石堤</t>
    <rPh sb="0" eb="1">
      <t>イシ</t>
    </rPh>
    <rPh sb="1" eb="2">
      <t>ツツミ</t>
    </rPh>
    <phoneticPr fontId="7"/>
  </si>
  <si>
    <t>千鳥丘</t>
    <rPh sb="0" eb="3">
      <t>チドリオカ</t>
    </rPh>
    <phoneticPr fontId="7"/>
  </si>
  <si>
    <t>戸出東部</t>
    <rPh sb="0" eb="2">
      <t>トイデ</t>
    </rPh>
    <rPh sb="2" eb="4">
      <t>トウブ</t>
    </rPh>
    <phoneticPr fontId="7"/>
  </si>
  <si>
    <t>戸出西部</t>
    <rPh sb="0" eb="2">
      <t>トイデ</t>
    </rPh>
    <rPh sb="2" eb="4">
      <t>セイブ</t>
    </rPh>
    <phoneticPr fontId="7"/>
  </si>
  <si>
    <t>中田</t>
    <rPh sb="0" eb="2">
      <t>ナカダ</t>
    </rPh>
    <phoneticPr fontId="7"/>
  </si>
  <si>
    <t>木津</t>
    <rPh sb="0" eb="2">
      <t>キヅ</t>
    </rPh>
    <phoneticPr fontId="7"/>
  </si>
  <si>
    <t>福岡</t>
    <rPh sb="0" eb="2">
      <t>フクオカ</t>
    </rPh>
    <phoneticPr fontId="7"/>
  </si>
  <si>
    <t>合　　　計</t>
    <rPh sb="0" eb="1">
      <t>ゴウ</t>
    </rPh>
    <rPh sb="4" eb="5">
      <t>ケイ</t>
    </rPh>
    <phoneticPr fontId="7"/>
  </si>
  <si>
    <t>　区 分</t>
    <rPh sb="1" eb="2">
      <t>ク</t>
    </rPh>
    <rPh sb="3" eb="4">
      <t>ブン</t>
    </rPh>
    <phoneticPr fontId="7"/>
  </si>
  <si>
    <t>生徒数</t>
    <rPh sb="0" eb="2">
      <t>セイト</t>
    </rPh>
    <rPh sb="2" eb="3">
      <t>スウ</t>
    </rPh>
    <phoneticPr fontId="7"/>
  </si>
  <si>
    <t>生徒数</t>
    <rPh sb="0" eb="3">
      <t>セイトスウ</t>
    </rPh>
    <phoneticPr fontId="7"/>
  </si>
  <si>
    <t>中　　　　学　　　　校</t>
    <rPh sb="0" eb="1">
      <t>チュウ</t>
    </rPh>
    <rPh sb="5" eb="6">
      <t>ガク</t>
    </rPh>
    <rPh sb="10" eb="11">
      <t>コウ</t>
    </rPh>
    <phoneticPr fontId="7"/>
  </si>
  <si>
    <t>志貴野</t>
    <rPh sb="0" eb="2">
      <t>シキ</t>
    </rPh>
    <rPh sb="2" eb="3">
      <t>ノ</t>
    </rPh>
    <phoneticPr fontId="7"/>
  </si>
  <si>
    <t>伏　木</t>
    <rPh sb="0" eb="1">
      <t>フシ</t>
    </rPh>
    <rPh sb="2" eb="3">
      <t>キ</t>
    </rPh>
    <phoneticPr fontId="7"/>
  </si>
  <si>
    <t>国　吉</t>
    <rPh sb="0" eb="1">
      <t>クニ</t>
    </rPh>
    <rPh sb="2" eb="3">
      <t>キチ</t>
    </rPh>
    <phoneticPr fontId="7"/>
  </si>
  <si>
    <t>中　田</t>
    <rPh sb="0" eb="1">
      <t>ナカ</t>
    </rPh>
    <rPh sb="2" eb="3">
      <t>タ</t>
    </rPh>
    <phoneticPr fontId="7"/>
  </si>
  <si>
    <t>福　岡</t>
    <rPh sb="0" eb="1">
      <t>フク</t>
    </rPh>
    <rPh sb="2" eb="3">
      <t>オカ</t>
    </rPh>
    <phoneticPr fontId="7"/>
  </si>
  <si>
    <t>１ 年</t>
    <rPh sb="2" eb="3">
      <t>ネン</t>
    </rPh>
    <phoneticPr fontId="7"/>
  </si>
  <si>
    <t>２ 年</t>
    <rPh sb="2" eb="3">
      <t>ネン</t>
    </rPh>
    <phoneticPr fontId="7"/>
  </si>
  <si>
    <t>３ 年</t>
    <rPh sb="2" eb="3">
      <t>ネン</t>
    </rPh>
    <phoneticPr fontId="7"/>
  </si>
  <si>
    <t>生徒数</t>
  </si>
  <si>
    <t xml:space="preserve">　　　　　(1)  1 </t>
    <phoneticPr fontId="7"/>
  </si>
  <si>
    <t xml:space="preserve">　　　　　(1)　1 </t>
    <phoneticPr fontId="7"/>
  </si>
  <si>
    <t xml:space="preserve">(1)　1 </t>
    <phoneticPr fontId="7"/>
  </si>
  <si>
    <t xml:space="preserve">(1)　1 </t>
    <phoneticPr fontId="7"/>
  </si>
  <si>
    <t xml:space="preserve">　 (11) 11 </t>
    <phoneticPr fontId="7"/>
  </si>
  <si>
    <t xml:space="preserve"> (36)32  1〈10〉</t>
    <phoneticPr fontId="7"/>
  </si>
  <si>
    <t xml:space="preserve">(1)  1 </t>
    <phoneticPr fontId="7"/>
  </si>
  <si>
    <t xml:space="preserve"> (1)  1 </t>
    <phoneticPr fontId="7"/>
  </si>
  <si>
    <t xml:space="preserve">(1) 1  1 </t>
    <phoneticPr fontId="7"/>
  </si>
  <si>
    <t xml:space="preserve">(25)21 1 </t>
    <phoneticPr fontId="7"/>
  </si>
  <si>
    <t xml:space="preserve">(栄養教諭)
</t>
    <phoneticPr fontId="7"/>
  </si>
  <si>
    <t xml:space="preserve">(栄養教諭)
</t>
    <rPh sb="1" eb="3">
      <t>エイヨウ</t>
    </rPh>
    <rPh sb="3" eb="5">
      <t>キョウユ</t>
    </rPh>
    <phoneticPr fontId="7"/>
  </si>
  <si>
    <t>４ 年</t>
    <rPh sb="2" eb="3">
      <t>ネン</t>
    </rPh>
    <phoneticPr fontId="7"/>
  </si>
  <si>
    <t>５ 年</t>
    <rPh sb="2" eb="3">
      <t>ネン</t>
    </rPh>
    <phoneticPr fontId="7"/>
  </si>
  <si>
    <t>６ 年</t>
    <rPh sb="2" eb="3">
      <t>ネン</t>
    </rPh>
    <phoneticPr fontId="7"/>
  </si>
  <si>
    <t xml:space="preserve">　　　
</t>
    <phoneticPr fontId="7"/>
  </si>
  <si>
    <t>区 分</t>
    <phoneticPr fontId="7"/>
  </si>
  <si>
    <t>学 校 名</t>
    <phoneticPr fontId="7"/>
  </si>
  <si>
    <t>(1)</t>
    <phoneticPr fontId="1"/>
  </si>
  <si>
    <t xml:space="preserve">(1) 1 </t>
    <phoneticPr fontId="7"/>
  </si>
  <si>
    <t xml:space="preserve">(2) 1 </t>
    <phoneticPr fontId="7"/>
  </si>
  <si>
    <t xml:space="preserve">(2) 3 </t>
    <phoneticPr fontId="7"/>
  </si>
  <si>
    <t>(8）10</t>
    <phoneticPr fontId="7"/>
  </si>
  <si>
    <t xml:space="preserve">1 </t>
    <phoneticPr fontId="1"/>
  </si>
  <si>
    <t xml:space="preserve">(2) 2 </t>
    <phoneticPr fontId="7"/>
  </si>
  <si>
    <t xml:space="preserve">1 </t>
    <phoneticPr fontId="1"/>
  </si>
  <si>
    <t xml:space="preserve">(1) 1 </t>
    <phoneticPr fontId="7"/>
  </si>
  <si>
    <t>(2)</t>
    <phoneticPr fontId="1"/>
  </si>
  <si>
    <t>学級数</t>
    <phoneticPr fontId="1"/>
  </si>
  <si>
    <t>1 年</t>
    <phoneticPr fontId="1"/>
  </si>
  <si>
    <t>生徒数</t>
    <phoneticPr fontId="1"/>
  </si>
  <si>
    <t>2年</t>
    <rPh sb="1" eb="2">
      <t>ネン</t>
    </rPh>
    <phoneticPr fontId="1"/>
  </si>
  <si>
    <t>3年</t>
    <rPh sb="1" eb="2">
      <t>ネン</t>
    </rPh>
    <phoneticPr fontId="1"/>
  </si>
  <si>
    <t>特別支援</t>
    <phoneticPr fontId="1"/>
  </si>
  <si>
    <t>計</t>
    <rPh sb="0" eb="1">
      <t>ケイ</t>
    </rPh>
    <phoneticPr fontId="1"/>
  </si>
  <si>
    <t>こまどり支援学校</t>
    <phoneticPr fontId="1"/>
  </si>
  <si>
    <t>生徒数</t>
    <phoneticPr fontId="1"/>
  </si>
  <si>
    <t>生徒数</t>
    <phoneticPr fontId="1"/>
  </si>
  <si>
    <t>学級数</t>
    <phoneticPr fontId="1"/>
  </si>
  <si>
    <t>児童数</t>
    <phoneticPr fontId="1"/>
  </si>
  <si>
    <t>２ 年</t>
    <phoneticPr fontId="1"/>
  </si>
  <si>
    <t>中　　　　　　学　　　　　　部</t>
    <rPh sb="0" eb="1">
      <t>ナカ</t>
    </rPh>
    <rPh sb="7" eb="8">
      <t>ガク</t>
    </rPh>
    <rPh sb="14" eb="15">
      <t>ブ</t>
    </rPh>
    <phoneticPr fontId="7"/>
  </si>
  <si>
    <t>小　　　　　　　　　学　　　　　　　　　　部</t>
    <rPh sb="0" eb="1">
      <t>ショウ</t>
    </rPh>
    <rPh sb="10" eb="11">
      <t>ガク</t>
    </rPh>
    <rPh sb="21" eb="22">
      <t>ブ</t>
    </rPh>
    <phoneticPr fontId="7"/>
  </si>
  <si>
    <t>&lt;3&gt;</t>
    <phoneticPr fontId="1"/>
  </si>
  <si>
    <t>&lt;8&gt;</t>
    <phoneticPr fontId="1"/>
  </si>
  <si>
    <t>&lt;1&gt;</t>
    <phoneticPr fontId="1"/>
  </si>
  <si>
    <t>&lt;2&gt;</t>
    <phoneticPr fontId="1"/>
  </si>
  <si>
    <t>明16.１</t>
    <phoneticPr fontId="7"/>
  </si>
  <si>
    <t>明34.４</t>
    <phoneticPr fontId="7"/>
  </si>
  <si>
    <t>明45.４</t>
    <phoneticPr fontId="7"/>
  </si>
  <si>
    <t>明７.10</t>
    <phoneticPr fontId="7"/>
  </si>
  <si>
    <t>明７.５</t>
    <phoneticPr fontId="7"/>
  </si>
  <si>
    <t>昭54.４</t>
    <phoneticPr fontId="7"/>
  </si>
  <si>
    <t>明６.２</t>
    <phoneticPr fontId="7"/>
  </si>
  <si>
    <t>昭６.10</t>
    <phoneticPr fontId="7"/>
  </si>
  <si>
    <t>明23.４</t>
    <phoneticPr fontId="7"/>
  </si>
  <si>
    <t>昭45.４</t>
    <phoneticPr fontId="7"/>
  </si>
  <si>
    <t>明８.10</t>
    <phoneticPr fontId="7"/>
  </si>
  <si>
    <t>明41.４</t>
    <phoneticPr fontId="7"/>
  </si>
  <si>
    <t>明10.９</t>
    <phoneticPr fontId="7"/>
  </si>
  <si>
    <t>明６.９</t>
    <phoneticPr fontId="7"/>
  </si>
  <si>
    <t>明31.９</t>
    <phoneticPr fontId="7"/>
  </si>
  <si>
    <t>明25.10</t>
    <phoneticPr fontId="7"/>
  </si>
  <si>
    <t>昭40.４</t>
    <phoneticPr fontId="7"/>
  </si>
  <si>
    <t>昭41.４</t>
    <phoneticPr fontId="7"/>
  </si>
  <si>
    <t>昭36.４</t>
    <phoneticPr fontId="7"/>
  </si>
  <si>
    <t>明６.５</t>
    <phoneticPr fontId="7"/>
  </si>
  <si>
    <t>昭57.４</t>
    <phoneticPr fontId="7"/>
  </si>
  <si>
    <t>昭40.９</t>
    <phoneticPr fontId="7"/>
  </si>
  <si>
    <t>１　小・中・特別支援学校一覧</t>
    <phoneticPr fontId="1"/>
  </si>
  <si>
    <t>平成26年５月１日現在</t>
    <rPh sb="0" eb="2">
      <t>ヘイセイ</t>
    </rPh>
    <rPh sb="4" eb="5">
      <t>ネン</t>
    </rPh>
    <rPh sb="6" eb="7">
      <t>ツキ</t>
    </rPh>
    <rPh sb="8" eb="9">
      <t>ヒ</t>
    </rPh>
    <rPh sb="9" eb="11">
      <t>ゲンザイ</t>
    </rPh>
    <phoneticPr fontId="7"/>
  </si>
  <si>
    <t xml:space="preserve">(1) 1 </t>
    <phoneticPr fontId="7"/>
  </si>
  <si>
    <t>(2)</t>
    <phoneticPr fontId="1"/>
  </si>
  <si>
    <t>(1)</t>
    <phoneticPr fontId="1"/>
  </si>
  <si>
    <t xml:space="preserve">(2) 1 </t>
    <phoneticPr fontId="7"/>
  </si>
  <si>
    <t xml:space="preserve"> 2  1</t>
    <phoneticPr fontId="7"/>
  </si>
  <si>
    <t xml:space="preserve">(1) 1 </t>
    <phoneticPr fontId="7"/>
  </si>
  <si>
    <t xml:space="preserve">(1) 1 </t>
    <phoneticPr fontId="7"/>
  </si>
  <si>
    <t xml:space="preserve">(2) 1 </t>
    <phoneticPr fontId="7"/>
  </si>
  <si>
    <t>(2)</t>
    <phoneticPr fontId="1"/>
  </si>
  <si>
    <t>(1)</t>
    <phoneticPr fontId="1"/>
  </si>
  <si>
    <t xml:space="preserve">(2) 2 </t>
    <phoneticPr fontId="7"/>
  </si>
  <si>
    <t>(12）14 1</t>
    <phoneticPr fontId="7"/>
  </si>
  <si>
    <t>(16) 11</t>
    <phoneticPr fontId="7"/>
  </si>
  <si>
    <t>5</t>
    <phoneticPr fontId="1"/>
  </si>
  <si>
    <t>1</t>
    <phoneticPr fontId="1"/>
  </si>
  <si>
    <t>(11)16</t>
    <phoneticPr fontId="7"/>
  </si>
  <si>
    <t>(19）9</t>
    <phoneticPr fontId="7"/>
  </si>
  <si>
    <t>学級数</t>
    <phoneticPr fontId="1"/>
  </si>
  <si>
    <t>生徒数</t>
    <phoneticPr fontId="1"/>
  </si>
  <si>
    <t>(1)</t>
    <phoneticPr fontId="1"/>
  </si>
  <si>
    <t>(2)</t>
    <phoneticPr fontId="1"/>
  </si>
  <si>
    <t>(11） 13</t>
    <phoneticPr fontId="7"/>
  </si>
  <si>
    <t xml:space="preserve">(2) 2 </t>
    <phoneticPr fontId="1"/>
  </si>
  <si>
    <t xml:space="preserve">(4) 3 </t>
    <phoneticPr fontId="1"/>
  </si>
  <si>
    <t xml:space="preserve">(1) 3 </t>
    <phoneticPr fontId="1"/>
  </si>
  <si>
    <t>(2)</t>
    <phoneticPr fontId="1"/>
  </si>
  <si>
    <t xml:space="preserve">(1)  1 </t>
    <phoneticPr fontId="1"/>
  </si>
  <si>
    <t xml:space="preserve">(1) 1 </t>
    <phoneticPr fontId="1"/>
  </si>
  <si>
    <t>(1)</t>
    <phoneticPr fontId="1"/>
  </si>
  <si>
    <t xml:space="preserve">2 </t>
    <phoneticPr fontId="1"/>
  </si>
  <si>
    <t xml:space="preserve"> (21）12 </t>
    <phoneticPr fontId="1"/>
  </si>
  <si>
    <t xml:space="preserve">(3)  2 </t>
    <phoneticPr fontId="1"/>
  </si>
  <si>
    <t xml:space="preserve">(4)  1 </t>
    <phoneticPr fontId="1"/>
  </si>
  <si>
    <t xml:space="preserve">1 </t>
    <phoneticPr fontId="1"/>
  </si>
  <si>
    <t>(11)15</t>
    <phoneticPr fontId="7"/>
  </si>
  <si>
    <t xml:space="preserve">1 </t>
    <phoneticPr fontId="1"/>
  </si>
  <si>
    <t xml:space="preserve">2 </t>
    <phoneticPr fontId="1"/>
  </si>
  <si>
    <t xml:space="preserve">1 </t>
    <phoneticPr fontId="1"/>
  </si>
  <si>
    <t xml:space="preserve">2 </t>
    <phoneticPr fontId="1"/>
  </si>
  <si>
    <t xml:space="preserve">1 </t>
    <phoneticPr fontId="1"/>
  </si>
  <si>
    <t xml:space="preserve">(1) 2 </t>
    <phoneticPr fontId="1"/>
  </si>
  <si>
    <t>（　）は知的障害特別支援学級、□は自閉症･情緒障害特別支援学級、○は肢体不自由特別支援学級</t>
    <phoneticPr fontId="1"/>
  </si>
  <si>
    <t>〈　〉は重複障害学級で数字は外数</t>
    <phoneticPr fontId="1"/>
  </si>
  <si>
    <t>63-0248</t>
    <phoneticPr fontId="7"/>
  </si>
  <si>
    <t>松谷　　均</t>
    <rPh sb="0" eb="2">
      <t>マツタニ</t>
    </rPh>
    <rPh sb="4" eb="5">
      <t>キン</t>
    </rPh>
    <phoneticPr fontId="7"/>
  </si>
  <si>
    <t>江尻字村前1289</t>
    <phoneticPr fontId="1"/>
  </si>
  <si>
    <t xml:space="preserve">(1)  1 </t>
    <phoneticPr fontId="1"/>
  </si>
  <si>
    <t xml:space="preserve">    (3)  3 </t>
    <phoneticPr fontId="7"/>
  </si>
  <si>
    <t xml:space="preserve">   (2)  3</t>
    <phoneticPr fontId="7"/>
  </si>
  <si>
    <t xml:space="preserve">   (3)  2</t>
    <phoneticPr fontId="7"/>
  </si>
  <si>
    <t xml:space="preserve">(2)  1 </t>
    <phoneticPr fontId="1"/>
  </si>
  <si>
    <t xml:space="preserve">   (13） 7</t>
    <phoneticPr fontId="1"/>
  </si>
  <si>
    <t>事業名</t>
    <rPh sb="0" eb="1">
      <t>コト</t>
    </rPh>
    <rPh sb="1" eb="2">
      <t>ギョウ</t>
    </rPh>
    <rPh sb="2" eb="3">
      <t>メイ</t>
    </rPh>
    <phoneticPr fontId="7"/>
  </si>
  <si>
    <t>構　　　造　　　等</t>
    <rPh sb="0" eb="1">
      <t>カマエ</t>
    </rPh>
    <rPh sb="4" eb="5">
      <t>ヅクリ</t>
    </rPh>
    <rPh sb="8" eb="9">
      <t>トウ</t>
    </rPh>
    <phoneticPr fontId="7"/>
  </si>
  <si>
    <t>事業費</t>
    <rPh sb="0" eb="2">
      <t>ジギョウ</t>
    </rPh>
    <rPh sb="2" eb="3">
      <t>ヒ</t>
    </rPh>
    <phoneticPr fontId="7"/>
  </si>
  <si>
    <t>財源内訳</t>
    <rPh sb="0" eb="2">
      <t>ザイゲン</t>
    </rPh>
    <rPh sb="2" eb="4">
      <t>ウチワケ</t>
    </rPh>
    <phoneticPr fontId="7"/>
  </si>
  <si>
    <t>国・県
支出金</t>
    <rPh sb="0" eb="1">
      <t>クニ</t>
    </rPh>
    <rPh sb="2" eb="3">
      <t>ケン</t>
    </rPh>
    <rPh sb="4" eb="7">
      <t>シシュツキン</t>
    </rPh>
    <phoneticPr fontId="7"/>
  </si>
  <si>
    <t>地方債</t>
    <rPh sb="0" eb="3">
      <t>チホウサイ</t>
    </rPh>
    <phoneticPr fontId="7"/>
  </si>
  <si>
    <t>その他</t>
    <rPh sb="2" eb="3">
      <t>タ</t>
    </rPh>
    <phoneticPr fontId="7"/>
  </si>
  <si>
    <t>一般財源</t>
    <rPh sb="0" eb="2">
      <t>イッパン</t>
    </rPh>
    <rPh sb="2" eb="4">
      <t>ザイゲン</t>
    </rPh>
    <phoneticPr fontId="7"/>
  </si>
  <si>
    <t>学校施設耐震化事業</t>
    <rPh sb="0" eb="2">
      <t>ガッコウ</t>
    </rPh>
    <rPh sb="2" eb="4">
      <t>シセツ</t>
    </rPh>
    <rPh sb="4" eb="7">
      <t>タイシンカ</t>
    </rPh>
    <rPh sb="7" eb="9">
      <t>ジギョウ</t>
    </rPh>
    <phoneticPr fontId="7"/>
  </si>
  <si>
    <t>千円</t>
    <rPh sb="0" eb="2">
      <t>センエン</t>
    </rPh>
    <phoneticPr fontId="7"/>
  </si>
  <si>
    <t>小学校耐震補強設計
　【前年度繰越】
　（体育館）東五位小学校</t>
    <rPh sb="0" eb="3">
      <t>ショウガッコウ</t>
    </rPh>
    <rPh sb="3" eb="5">
      <t>タイシン</t>
    </rPh>
    <rPh sb="5" eb="7">
      <t>ホキョウ</t>
    </rPh>
    <rPh sb="7" eb="9">
      <t>セッケイ</t>
    </rPh>
    <rPh sb="12" eb="15">
      <t>ゼンネンド</t>
    </rPh>
    <rPh sb="15" eb="17">
      <t>クリコシ</t>
    </rPh>
    <rPh sb="21" eb="24">
      <t>タイイクカン</t>
    </rPh>
    <rPh sb="25" eb="26">
      <t>ヒガシ</t>
    </rPh>
    <rPh sb="26" eb="27">
      <t>ゴ</t>
    </rPh>
    <rPh sb="27" eb="28">
      <t>イ</t>
    </rPh>
    <rPh sb="28" eb="31">
      <t>ショウガッコウ</t>
    </rPh>
    <phoneticPr fontId="7"/>
  </si>
  <si>
    <t>小学校耐震補強設計
　（校舎）成美、博労、二塚小学校
　（体育館）平米小学校</t>
    <rPh sb="0" eb="3">
      <t>ショウガッコウ</t>
    </rPh>
    <rPh sb="3" eb="5">
      <t>タイシン</t>
    </rPh>
    <rPh sb="5" eb="7">
      <t>ホキョウ</t>
    </rPh>
    <rPh sb="7" eb="9">
      <t>セッケイ</t>
    </rPh>
    <rPh sb="12" eb="14">
      <t>コウシャ</t>
    </rPh>
    <rPh sb="15" eb="17">
      <t>セイビ</t>
    </rPh>
    <rPh sb="18" eb="20">
      <t>バクロウ</t>
    </rPh>
    <rPh sb="21" eb="22">
      <t>フタ</t>
    </rPh>
    <rPh sb="22" eb="23">
      <t>ツカ</t>
    </rPh>
    <rPh sb="23" eb="26">
      <t>ショウガッコウ</t>
    </rPh>
    <rPh sb="29" eb="32">
      <t>タイイクカン</t>
    </rPh>
    <rPh sb="33" eb="34">
      <t>ヒラ</t>
    </rPh>
    <rPh sb="34" eb="35">
      <t>コメ</t>
    </rPh>
    <rPh sb="35" eb="38">
      <t>ショウガッコウ</t>
    </rPh>
    <phoneticPr fontId="7"/>
  </si>
  <si>
    <t>中学校耐震補強設計
　（校舎）戸出中学校
　（体育館）五位（※武道場含）、中田中学校　</t>
    <rPh sb="0" eb="3">
      <t>チュウガッコウ</t>
    </rPh>
    <rPh sb="3" eb="5">
      <t>タイシン</t>
    </rPh>
    <rPh sb="5" eb="7">
      <t>ホキョウ</t>
    </rPh>
    <rPh sb="7" eb="9">
      <t>セッケイ</t>
    </rPh>
    <rPh sb="12" eb="14">
      <t>コウシャ</t>
    </rPh>
    <rPh sb="15" eb="17">
      <t>トイデ</t>
    </rPh>
    <rPh sb="17" eb="20">
      <t>チュウガッコウ</t>
    </rPh>
    <rPh sb="23" eb="26">
      <t>タイイクカン</t>
    </rPh>
    <rPh sb="27" eb="29">
      <t>ゴイ</t>
    </rPh>
    <rPh sb="31" eb="34">
      <t>ブドウジョウ</t>
    </rPh>
    <rPh sb="34" eb="35">
      <t>フク</t>
    </rPh>
    <rPh sb="37" eb="39">
      <t>ナカタ</t>
    </rPh>
    <rPh sb="39" eb="42">
      <t>チュウガッコウ</t>
    </rPh>
    <phoneticPr fontId="7"/>
  </si>
  <si>
    <t>平米小学校校舎耐震補強工事
　【前年度繰越分】
　（鉄筋コンクリート3階建、3,197㎡）</t>
    <rPh sb="0" eb="1">
      <t>ヒラ</t>
    </rPh>
    <rPh sb="1" eb="2">
      <t>コメ</t>
    </rPh>
    <rPh sb="2" eb="3">
      <t>ショウ</t>
    </rPh>
    <rPh sb="3" eb="5">
      <t>ガッコウ</t>
    </rPh>
    <rPh sb="5" eb="7">
      <t>コウシャ</t>
    </rPh>
    <rPh sb="7" eb="9">
      <t>タイシン</t>
    </rPh>
    <rPh sb="9" eb="11">
      <t>ホキョウ</t>
    </rPh>
    <rPh sb="11" eb="13">
      <t>コウジ</t>
    </rPh>
    <rPh sb="16" eb="19">
      <t>ゼンネンド</t>
    </rPh>
    <rPh sb="19" eb="21">
      <t>クリコシ</t>
    </rPh>
    <rPh sb="21" eb="22">
      <t>ブン</t>
    </rPh>
    <rPh sb="26" eb="28">
      <t>テッキン</t>
    </rPh>
    <rPh sb="35" eb="36">
      <t>カイ</t>
    </rPh>
    <rPh sb="36" eb="37">
      <t>ダ</t>
    </rPh>
    <phoneticPr fontId="7"/>
  </si>
  <si>
    <t>西条小学校校舎耐震補強工事
　【前年度繰越分】
　（鉄筋コンクリート4階建、5,010㎡）</t>
    <rPh sb="0" eb="2">
      <t>サイジョウ</t>
    </rPh>
    <rPh sb="2" eb="5">
      <t>ショウガッコウ</t>
    </rPh>
    <rPh sb="5" eb="7">
      <t>コウシャ</t>
    </rPh>
    <rPh sb="7" eb="9">
      <t>タイシン</t>
    </rPh>
    <rPh sb="9" eb="11">
      <t>ホキョウ</t>
    </rPh>
    <rPh sb="11" eb="13">
      <t>コウジ</t>
    </rPh>
    <rPh sb="16" eb="19">
      <t>ゼンネンド</t>
    </rPh>
    <rPh sb="19" eb="21">
      <t>クリコシ</t>
    </rPh>
    <rPh sb="21" eb="22">
      <t>ブン</t>
    </rPh>
    <phoneticPr fontId="7"/>
  </si>
  <si>
    <t>野村小学校校舎耐震補強工事
　【前年度繰越分】
　（鉄筋コンクリート4階建、6,695㎡）</t>
    <rPh sb="0" eb="2">
      <t>ノムラ</t>
    </rPh>
    <rPh sb="2" eb="5">
      <t>ショウガッコウ</t>
    </rPh>
    <rPh sb="5" eb="7">
      <t>コウシャ</t>
    </rPh>
    <rPh sb="7" eb="9">
      <t>タイシン</t>
    </rPh>
    <rPh sb="9" eb="11">
      <t>ホキョウ</t>
    </rPh>
    <rPh sb="11" eb="13">
      <t>コウジ</t>
    </rPh>
    <rPh sb="16" eb="19">
      <t>ゼンネンド</t>
    </rPh>
    <rPh sb="19" eb="21">
      <t>クリコシ</t>
    </rPh>
    <rPh sb="21" eb="22">
      <t>ブン</t>
    </rPh>
    <rPh sb="26" eb="28">
      <t>テッキン</t>
    </rPh>
    <rPh sb="35" eb="36">
      <t>カイ</t>
    </rPh>
    <rPh sb="36" eb="37">
      <t>タ</t>
    </rPh>
    <phoneticPr fontId="7"/>
  </si>
  <si>
    <t>牧野小学校体育館耐震補強工事
　【前年度繰越分】
（鉄筋コンクリート造平屋建、812㎡）</t>
    <rPh sb="0" eb="2">
      <t>マキノ</t>
    </rPh>
    <rPh sb="2" eb="5">
      <t>ショウガッコウ</t>
    </rPh>
    <rPh sb="5" eb="8">
      <t>タイイクカン</t>
    </rPh>
    <rPh sb="8" eb="10">
      <t>タイシン</t>
    </rPh>
    <rPh sb="10" eb="12">
      <t>ホキョウ</t>
    </rPh>
    <rPh sb="12" eb="14">
      <t>コウジ</t>
    </rPh>
    <rPh sb="17" eb="20">
      <t>ゼンネンド</t>
    </rPh>
    <rPh sb="20" eb="22">
      <t>クリコシ</t>
    </rPh>
    <rPh sb="22" eb="23">
      <t>ブン</t>
    </rPh>
    <rPh sb="26" eb="28">
      <t>テッキン</t>
    </rPh>
    <rPh sb="34" eb="35">
      <t>ゾウ</t>
    </rPh>
    <rPh sb="35" eb="37">
      <t>ヒラヤ</t>
    </rPh>
    <rPh sb="37" eb="38">
      <t>ダテ</t>
    </rPh>
    <phoneticPr fontId="7"/>
  </si>
  <si>
    <t>南条小学校体育館耐震補強工事
　【前年度繰越分】
　（鉄筋コンクリート造平屋建、1,004㎡）</t>
    <rPh sb="0" eb="2">
      <t>ナンジョウ</t>
    </rPh>
    <rPh sb="2" eb="5">
      <t>ショウガッコウ</t>
    </rPh>
    <rPh sb="5" eb="8">
      <t>タイイクカン</t>
    </rPh>
    <rPh sb="8" eb="10">
      <t>タイシン</t>
    </rPh>
    <rPh sb="10" eb="12">
      <t>ホキョウ</t>
    </rPh>
    <rPh sb="12" eb="14">
      <t>コウジ</t>
    </rPh>
    <rPh sb="27" eb="29">
      <t>テッキン</t>
    </rPh>
    <rPh sb="35" eb="36">
      <t>ゾウ</t>
    </rPh>
    <rPh sb="36" eb="38">
      <t>ヒラヤ</t>
    </rPh>
    <rPh sb="38" eb="39">
      <t>ダテ</t>
    </rPh>
    <phoneticPr fontId="7"/>
  </si>
  <si>
    <t>福岡小学校
改築事業</t>
    <rPh sb="0" eb="2">
      <t>フクオカ</t>
    </rPh>
    <phoneticPr fontId="7"/>
  </si>
  <si>
    <t>体育館改築工事
　（鉄骨鉄筋コンクリート２階建、2,142㎡）</t>
    <rPh sb="0" eb="3">
      <t>タイイクカン</t>
    </rPh>
    <rPh sb="10" eb="12">
      <t>テッコツ</t>
    </rPh>
    <phoneticPr fontId="7"/>
  </si>
  <si>
    <t>定塚小学校グラウンド改修工事
【前年度繰越分】
　（7,880㎡）</t>
    <rPh sb="0" eb="2">
      <t>ジョウヅカ</t>
    </rPh>
    <rPh sb="2" eb="5">
      <t>ショウガッコウ</t>
    </rPh>
    <rPh sb="10" eb="12">
      <t>カイシュウ</t>
    </rPh>
    <rPh sb="12" eb="14">
      <t>コウジ</t>
    </rPh>
    <phoneticPr fontId="7"/>
  </si>
  <si>
    <t>福岡小学校グラウンド改修工事
【前年度繰越分】
　（10,439㎡）</t>
    <rPh sb="0" eb="2">
      <t>フクオカ</t>
    </rPh>
    <rPh sb="2" eb="5">
      <t>ショウガッコウ</t>
    </rPh>
    <rPh sb="10" eb="12">
      <t>カイシュウ</t>
    </rPh>
    <rPh sb="12" eb="14">
      <t>コウジ</t>
    </rPh>
    <phoneticPr fontId="7"/>
  </si>
  <si>
    <t>区 分</t>
    <rPh sb="0" eb="1">
      <t>ク</t>
    </rPh>
    <rPh sb="2" eb="3">
      <t>ブン</t>
    </rPh>
    <phoneticPr fontId="7"/>
  </si>
  <si>
    <t>学校名</t>
    <rPh sb="0" eb="2">
      <t>ガッコウ</t>
    </rPh>
    <rPh sb="2" eb="3">
      <t>メイ</t>
    </rPh>
    <phoneticPr fontId="7"/>
  </si>
  <si>
    <t>建　　　物　　　延　　　面　　　積　　　（㎡）</t>
    <rPh sb="0" eb="1">
      <t>ケン</t>
    </rPh>
    <rPh sb="4" eb="5">
      <t>ブツ</t>
    </rPh>
    <rPh sb="8" eb="9">
      <t>ノ</t>
    </rPh>
    <rPh sb="12" eb="13">
      <t>メン</t>
    </rPh>
    <rPh sb="16" eb="17">
      <t>セキ</t>
    </rPh>
    <phoneticPr fontId="7"/>
  </si>
  <si>
    <t>校　　　　　舎</t>
    <rPh sb="0" eb="1">
      <t>コウ</t>
    </rPh>
    <rPh sb="6" eb="7">
      <t>シャ</t>
    </rPh>
    <phoneticPr fontId="7"/>
  </si>
  <si>
    <t>屋　内　運　動　場</t>
    <rPh sb="0" eb="1">
      <t>ヤ</t>
    </rPh>
    <rPh sb="2" eb="3">
      <t>ナイ</t>
    </rPh>
    <rPh sb="4" eb="5">
      <t>ウン</t>
    </rPh>
    <rPh sb="6" eb="7">
      <t>ドウ</t>
    </rPh>
    <rPh sb="8" eb="9">
      <t>バ</t>
    </rPh>
    <phoneticPr fontId="7"/>
  </si>
  <si>
    <t>鉄　筋</t>
    <rPh sb="0" eb="1">
      <t>テツ</t>
    </rPh>
    <rPh sb="2" eb="3">
      <t>スジ</t>
    </rPh>
    <phoneticPr fontId="7"/>
  </si>
  <si>
    <t>鉄骨
その他</t>
    <rPh sb="0" eb="2">
      <t>テッコツ</t>
    </rPh>
    <rPh sb="5" eb="6">
      <t>タ</t>
    </rPh>
    <phoneticPr fontId="7"/>
  </si>
  <si>
    <t>木　造</t>
    <rPh sb="0" eb="1">
      <t>キ</t>
    </rPh>
    <rPh sb="2" eb="3">
      <t>ヅクリ</t>
    </rPh>
    <phoneticPr fontId="7"/>
  </si>
  <si>
    <t>木造</t>
    <rPh sb="0" eb="2">
      <t>モクゾウ</t>
    </rPh>
    <phoneticPr fontId="7"/>
  </si>
  <si>
    <t>小　　　　　     学　　　     　　校</t>
    <rPh sb="0" eb="1">
      <t>ショウ</t>
    </rPh>
    <rPh sb="11" eb="12">
      <t>ガク</t>
    </rPh>
    <rPh sb="22" eb="23">
      <t>コウ</t>
    </rPh>
    <phoneticPr fontId="7"/>
  </si>
  <si>
    <t>成美</t>
    <rPh sb="0" eb="2">
      <t>セイビ</t>
    </rPh>
    <phoneticPr fontId="7"/>
  </si>
  <si>
    <t>定塚</t>
    <rPh sb="0" eb="2">
      <t>ジョウヅカ</t>
    </rPh>
    <phoneticPr fontId="7"/>
  </si>
  <si>
    <t>平米</t>
    <rPh sb="0" eb="2">
      <t>ヒラマイ</t>
    </rPh>
    <phoneticPr fontId="7"/>
  </si>
  <si>
    <t>下関</t>
    <rPh sb="0" eb="2">
      <t>シモゼキ</t>
    </rPh>
    <phoneticPr fontId="7"/>
  </si>
  <si>
    <t>古府</t>
    <rPh sb="0" eb="2">
      <t>コフ</t>
    </rPh>
    <phoneticPr fontId="7"/>
  </si>
  <si>
    <t>二塚</t>
    <rPh sb="0" eb="1">
      <t>フタ</t>
    </rPh>
    <rPh sb="1" eb="2">
      <t>ヅカ</t>
    </rPh>
    <phoneticPr fontId="7"/>
  </si>
  <si>
    <t>石堤</t>
    <rPh sb="0" eb="2">
      <t>イシヅツミ</t>
    </rPh>
    <phoneticPr fontId="7"/>
  </si>
  <si>
    <t>西広谷</t>
    <rPh sb="0" eb="1">
      <t>ニシ</t>
    </rPh>
    <rPh sb="1" eb="3">
      <t>ヒロタニ</t>
    </rPh>
    <phoneticPr fontId="7"/>
  </si>
  <si>
    <t>千鳥丘</t>
    <rPh sb="0" eb="3">
      <t>チドリガオカ</t>
    </rPh>
    <phoneticPr fontId="7"/>
  </si>
  <si>
    <t>校舎欄の（　　）は、プール専用付属室及び部室、屋内運動場欄の（　　）は、武道場で各々の外数。</t>
    <rPh sb="0" eb="2">
      <t>コウシャ</t>
    </rPh>
    <rPh sb="2" eb="3">
      <t>ラン</t>
    </rPh>
    <rPh sb="13" eb="15">
      <t>センヨウ</t>
    </rPh>
    <rPh sb="15" eb="17">
      <t>フゾク</t>
    </rPh>
    <rPh sb="17" eb="18">
      <t>シツ</t>
    </rPh>
    <rPh sb="18" eb="19">
      <t>オヨ</t>
    </rPh>
    <rPh sb="20" eb="22">
      <t>ブシツ</t>
    </rPh>
    <rPh sb="40" eb="42">
      <t>オノオノ</t>
    </rPh>
    <rPh sb="43" eb="44">
      <t>ソト</t>
    </rPh>
    <rPh sb="44" eb="45">
      <t>スウ</t>
    </rPh>
    <phoneticPr fontId="7"/>
  </si>
  <si>
    <t>校　地　面　積（㎡）</t>
    <rPh sb="0" eb="1">
      <t>コウ</t>
    </rPh>
    <rPh sb="2" eb="3">
      <t>チ</t>
    </rPh>
    <rPh sb="4" eb="5">
      <t>メン</t>
    </rPh>
    <rPh sb="6" eb="7">
      <t>セキ</t>
    </rPh>
    <phoneticPr fontId="7"/>
  </si>
  <si>
    <t>校地面積のうちグラウンド面積（㎡）</t>
    <rPh sb="0" eb="2">
      <t>コウチ</t>
    </rPh>
    <rPh sb="2" eb="4">
      <t>メンセキ</t>
    </rPh>
    <rPh sb="12" eb="14">
      <t>メンセキ</t>
    </rPh>
    <phoneticPr fontId="7"/>
  </si>
  <si>
    <t>プ　　ー　　ル</t>
    <phoneticPr fontId="7"/>
  </si>
  <si>
    <t>構　造</t>
    <rPh sb="0" eb="1">
      <t>カマエ</t>
    </rPh>
    <rPh sb="2" eb="3">
      <t>ヅクリ</t>
    </rPh>
    <phoneticPr fontId="7"/>
  </si>
  <si>
    <t>コース</t>
    <phoneticPr fontId="7"/>
  </si>
  <si>
    <t>建設年度</t>
    <rPh sb="0" eb="2">
      <t>ケンセツ</t>
    </rPh>
    <rPh sb="2" eb="4">
      <t>ネンド</t>
    </rPh>
    <phoneticPr fontId="7"/>
  </si>
  <si>
    <t>コ</t>
    <phoneticPr fontId="7"/>
  </si>
  <si>
    <t>昭和40年度</t>
    <rPh sb="0" eb="2">
      <t>ショウワ</t>
    </rPh>
    <rPh sb="4" eb="6">
      <t>ネンド</t>
    </rPh>
    <phoneticPr fontId="7"/>
  </si>
  <si>
    <t>鋼</t>
    <rPh sb="0" eb="1">
      <t>ハガネ</t>
    </rPh>
    <phoneticPr fontId="7"/>
  </si>
  <si>
    <t>昭和50年度</t>
    <rPh sb="0" eb="2">
      <t>ショウワ</t>
    </rPh>
    <rPh sb="4" eb="6">
      <t>ネンド</t>
    </rPh>
    <phoneticPr fontId="7"/>
  </si>
  <si>
    <t>昭和53年度</t>
    <rPh sb="0" eb="2">
      <t>ショウワ</t>
    </rPh>
    <rPh sb="4" eb="6">
      <t>ネンド</t>
    </rPh>
    <phoneticPr fontId="7"/>
  </si>
  <si>
    <t>Ｆ</t>
    <phoneticPr fontId="7"/>
  </si>
  <si>
    <t>平成13年度</t>
    <rPh sb="0" eb="2">
      <t>ヘイセイ</t>
    </rPh>
    <rPh sb="4" eb="6">
      <t>ネンド</t>
    </rPh>
    <phoneticPr fontId="7"/>
  </si>
  <si>
    <t>昭和37年度</t>
    <rPh sb="0" eb="2">
      <t>ショウワ</t>
    </rPh>
    <rPh sb="4" eb="6">
      <t>ネンド</t>
    </rPh>
    <phoneticPr fontId="7"/>
  </si>
  <si>
    <t>平成8年度</t>
    <rPh sb="0" eb="2">
      <t>ヘイセイ</t>
    </rPh>
    <rPh sb="3" eb="5">
      <t>ネンド</t>
    </rPh>
    <phoneticPr fontId="7"/>
  </si>
  <si>
    <t>平成17年度</t>
    <rPh sb="0" eb="2">
      <t>ヘイセイ</t>
    </rPh>
    <rPh sb="4" eb="6">
      <t>ネンド</t>
    </rPh>
    <phoneticPr fontId="7"/>
  </si>
  <si>
    <t>昭和54年度</t>
    <rPh sb="0" eb="2">
      <t>ショウワ</t>
    </rPh>
    <rPh sb="4" eb="6">
      <t>ネンド</t>
    </rPh>
    <phoneticPr fontId="7"/>
  </si>
  <si>
    <t>昭和56年度</t>
    <rPh sb="0" eb="2">
      <t>ショウワ</t>
    </rPh>
    <rPh sb="4" eb="6">
      <t>ネンド</t>
    </rPh>
    <phoneticPr fontId="7"/>
  </si>
  <si>
    <t>昭和38年度</t>
    <rPh sb="0" eb="2">
      <t>ショウワ</t>
    </rPh>
    <rPh sb="4" eb="6">
      <t>ネンド</t>
    </rPh>
    <phoneticPr fontId="7"/>
  </si>
  <si>
    <t>昭和52年度</t>
    <rPh sb="0" eb="2">
      <t>ショウワ</t>
    </rPh>
    <rPh sb="4" eb="6">
      <t>ネンド</t>
    </rPh>
    <phoneticPr fontId="7"/>
  </si>
  <si>
    <t>昭和48年度</t>
    <rPh sb="0" eb="2">
      <t>ショウワ</t>
    </rPh>
    <rPh sb="4" eb="6">
      <t>ネンド</t>
    </rPh>
    <phoneticPr fontId="7"/>
  </si>
  <si>
    <t>平成7年度</t>
    <rPh sb="0" eb="2">
      <t>ヘイセイ</t>
    </rPh>
    <rPh sb="3" eb="5">
      <t>ネンド</t>
    </rPh>
    <phoneticPr fontId="7"/>
  </si>
  <si>
    <t>平成2年度</t>
    <rPh sb="0" eb="2">
      <t>ヘイセイ</t>
    </rPh>
    <rPh sb="3" eb="5">
      <t>ネンド</t>
    </rPh>
    <phoneticPr fontId="7"/>
  </si>
  <si>
    <t>（国吉中学校と共有）</t>
    <rPh sb="1" eb="3">
      <t>クニヨシ</t>
    </rPh>
    <rPh sb="3" eb="6">
      <t>チュウガッコウ</t>
    </rPh>
    <rPh sb="7" eb="9">
      <t>キョウユウ</t>
    </rPh>
    <phoneticPr fontId="7"/>
  </si>
  <si>
    <t>昭和47年度</t>
    <rPh sb="0" eb="2">
      <t>ショウワ</t>
    </rPh>
    <rPh sb="4" eb="6">
      <t>ネンド</t>
    </rPh>
    <phoneticPr fontId="7"/>
  </si>
  <si>
    <t>平成元年度</t>
    <rPh sb="0" eb="2">
      <t>ヘイセイ</t>
    </rPh>
    <rPh sb="2" eb="4">
      <t>ガンネン</t>
    </rPh>
    <rPh sb="4" eb="5">
      <t>ド</t>
    </rPh>
    <phoneticPr fontId="7"/>
  </si>
  <si>
    <t>昭和57年度</t>
    <rPh sb="0" eb="2">
      <t>ショウワ</t>
    </rPh>
    <rPh sb="4" eb="6">
      <t>ネンド</t>
    </rPh>
    <phoneticPr fontId="7"/>
  </si>
  <si>
    <t>昭和55年度</t>
    <rPh sb="0" eb="2">
      <t>ショウワ</t>
    </rPh>
    <rPh sb="4" eb="6">
      <t>ネンド</t>
    </rPh>
    <phoneticPr fontId="7"/>
  </si>
  <si>
    <t>平成15年度</t>
    <rPh sb="0" eb="2">
      <t>ヘイセイ</t>
    </rPh>
    <rPh sb="4" eb="6">
      <t>ネンド</t>
    </rPh>
    <phoneticPr fontId="7"/>
  </si>
  <si>
    <t>平成10年度</t>
    <rPh sb="0" eb="2">
      <t>ヘイセイ</t>
    </rPh>
    <rPh sb="4" eb="6">
      <t>ネンド</t>
    </rPh>
    <phoneticPr fontId="7"/>
  </si>
  <si>
    <t>昭和39年度</t>
    <rPh sb="0" eb="2">
      <t>ショウワ</t>
    </rPh>
    <rPh sb="4" eb="6">
      <t>ネンド</t>
    </rPh>
    <phoneticPr fontId="7"/>
  </si>
  <si>
    <t>昭和58年度</t>
    <rPh sb="0" eb="2">
      <t>ショウワ</t>
    </rPh>
    <rPh sb="4" eb="6">
      <t>ネンド</t>
    </rPh>
    <phoneticPr fontId="7"/>
  </si>
  <si>
    <t>（市営福岡プールを使用）</t>
    <rPh sb="1" eb="3">
      <t>シエイ</t>
    </rPh>
    <rPh sb="3" eb="5">
      <t>フクオカ</t>
    </rPh>
    <rPh sb="9" eb="11">
      <t>シヨウ</t>
    </rPh>
    <phoneticPr fontId="7"/>
  </si>
  <si>
    <t>コ：コンクリート造　　鋼：鋼板造　　Ｆ：強化プラスチック造</t>
    <rPh sb="8" eb="9">
      <t>ツク</t>
    </rPh>
    <rPh sb="11" eb="12">
      <t>ハガネ</t>
    </rPh>
    <rPh sb="13" eb="15">
      <t>コウハン</t>
    </rPh>
    <rPh sb="15" eb="16">
      <t>ツク</t>
    </rPh>
    <rPh sb="20" eb="22">
      <t>キョウカ</t>
    </rPh>
    <rPh sb="28" eb="29">
      <t>ツク</t>
    </rPh>
    <phoneticPr fontId="7"/>
  </si>
  <si>
    <t>中　    　学　    　校</t>
    <rPh sb="0" eb="1">
      <t>ナカ</t>
    </rPh>
    <rPh sb="7" eb="8">
      <t>ガク</t>
    </rPh>
    <rPh sb="14" eb="15">
      <t>コウ</t>
    </rPh>
    <phoneticPr fontId="7"/>
  </si>
  <si>
    <t>高陵</t>
    <rPh sb="0" eb="2">
      <t>コウリョウ</t>
    </rPh>
    <phoneticPr fontId="7"/>
  </si>
  <si>
    <t>南星</t>
    <rPh sb="0" eb="2">
      <t>ナンセイ</t>
    </rPh>
    <phoneticPr fontId="7"/>
  </si>
  <si>
    <t>芳野</t>
    <rPh sb="0" eb="2">
      <t>ヨシノ</t>
    </rPh>
    <phoneticPr fontId="7"/>
  </si>
  <si>
    <t>五位</t>
    <rPh sb="0" eb="2">
      <t>ゴイ</t>
    </rPh>
    <phoneticPr fontId="7"/>
  </si>
  <si>
    <t>戸出</t>
    <rPh sb="0" eb="2">
      <t>トイデ</t>
    </rPh>
    <phoneticPr fontId="7"/>
  </si>
  <si>
    <t>特別支援学校</t>
    <rPh sb="0" eb="2">
      <t>トクベツ</t>
    </rPh>
    <rPh sb="2" eb="4">
      <t>シエン</t>
    </rPh>
    <rPh sb="4" eb="6">
      <t>ガッコウ</t>
    </rPh>
    <phoneticPr fontId="7"/>
  </si>
  <si>
    <t>幼稚園</t>
    <rPh sb="0" eb="3">
      <t>ヨウチエン</t>
    </rPh>
    <phoneticPr fontId="7"/>
  </si>
  <si>
    <t>合計</t>
    <rPh sb="0" eb="2">
      <t>ゴウケイ</t>
    </rPh>
    <phoneticPr fontId="7"/>
  </si>
  <si>
    <t>校舎欄の（　　）は、プール専用付属室及び部室、屋内運動場欄の（　　）は、武道場等で各々の外数。</t>
    <rPh sb="0" eb="2">
      <t>コウシャ</t>
    </rPh>
    <rPh sb="2" eb="3">
      <t>ラン</t>
    </rPh>
    <rPh sb="13" eb="15">
      <t>センヨウ</t>
    </rPh>
    <rPh sb="15" eb="17">
      <t>フゾク</t>
    </rPh>
    <rPh sb="17" eb="18">
      <t>シツ</t>
    </rPh>
    <rPh sb="18" eb="19">
      <t>オヨ</t>
    </rPh>
    <rPh sb="20" eb="22">
      <t>ブシツ</t>
    </rPh>
    <rPh sb="39" eb="40">
      <t>トウ</t>
    </rPh>
    <rPh sb="41" eb="43">
      <t>オノオノ</t>
    </rPh>
    <rPh sb="44" eb="45">
      <t>ソト</t>
    </rPh>
    <rPh sb="45" eb="46">
      <t>スウ</t>
    </rPh>
    <phoneticPr fontId="7"/>
  </si>
  <si>
    <t>昭和44年度</t>
    <rPh sb="0" eb="2">
      <t>ショウワ</t>
    </rPh>
    <rPh sb="4" eb="6">
      <t>ネンド</t>
    </rPh>
    <phoneticPr fontId="7"/>
  </si>
  <si>
    <t>平成9年度</t>
    <rPh sb="0" eb="2">
      <t>ヘイセイ</t>
    </rPh>
    <rPh sb="3" eb="5">
      <t>ネンド</t>
    </rPh>
    <phoneticPr fontId="7"/>
  </si>
  <si>
    <t>平成11年度</t>
    <rPh sb="0" eb="2">
      <t>ヘイセイ</t>
    </rPh>
    <rPh sb="4" eb="6">
      <t>ネンド</t>
    </rPh>
    <phoneticPr fontId="7"/>
  </si>
  <si>
    <t>昭和43年度</t>
    <rPh sb="0" eb="2">
      <t>ショウワ</t>
    </rPh>
    <rPh sb="4" eb="6">
      <t>ネンド</t>
    </rPh>
    <phoneticPr fontId="7"/>
  </si>
  <si>
    <t>昭和61年度</t>
    <rPh sb="0" eb="2">
      <t>ショウワ</t>
    </rPh>
    <rPh sb="4" eb="6">
      <t>ネンド</t>
    </rPh>
    <phoneticPr fontId="7"/>
  </si>
  <si>
    <t>昭和45年度</t>
    <rPh sb="0" eb="2">
      <t>ショウワ</t>
    </rPh>
    <rPh sb="4" eb="6">
      <t>ネンド</t>
    </rPh>
    <phoneticPr fontId="7"/>
  </si>
  <si>
    <t>５　平成25年度学校施設整備主要事業実績</t>
    <rPh sb="2" eb="4">
      <t>ヘイセイ</t>
    </rPh>
    <rPh sb="6" eb="8">
      <t>ネンド</t>
    </rPh>
    <rPh sb="8" eb="10">
      <t>ガッコウ</t>
    </rPh>
    <rPh sb="10" eb="12">
      <t>シセツ</t>
    </rPh>
    <rPh sb="12" eb="14">
      <t>セイビ</t>
    </rPh>
    <rPh sb="14" eb="16">
      <t>シュヨウ</t>
    </rPh>
    <rPh sb="16" eb="18">
      <t>ジギョウ</t>
    </rPh>
    <rPh sb="18" eb="20">
      <t>ジッセキ</t>
    </rPh>
    <phoneticPr fontId="7"/>
  </si>
  <si>
    <r>
      <t xml:space="preserve">成美小学校体育館耐震補強工事
　【前年度繰越分】
※校舎一部含む
</t>
    </r>
    <r>
      <rPr>
        <sz val="10.5"/>
        <color rgb="FFFF0000"/>
        <rFont val="ＭＳ 明朝"/>
        <family val="1"/>
        <charset val="128"/>
      </rPr>
      <t>　</t>
    </r>
    <r>
      <rPr>
        <sz val="10.5"/>
        <rFont val="ＭＳ 明朝"/>
        <family val="1"/>
        <charset val="128"/>
      </rPr>
      <t>（鉄筋コンクリート　一部鉄骨造2階建、1,435㎡）</t>
    </r>
    <rPh sb="0" eb="2">
      <t>セイビ</t>
    </rPh>
    <rPh sb="2" eb="5">
      <t>ショウガッコウ</t>
    </rPh>
    <rPh sb="5" eb="8">
      <t>タイイクカン</t>
    </rPh>
    <rPh sb="8" eb="10">
      <t>タイシン</t>
    </rPh>
    <rPh sb="10" eb="12">
      <t>ホキョウ</t>
    </rPh>
    <rPh sb="12" eb="14">
      <t>コウジ</t>
    </rPh>
    <rPh sb="17" eb="20">
      <t>ゼンネンド</t>
    </rPh>
    <rPh sb="20" eb="22">
      <t>クリコシ</t>
    </rPh>
    <rPh sb="22" eb="23">
      <t>ブン</t>
    </rPh>
    <rPh sb="35" eb="37">
      <t>テッキン</t>
    </rPh>
    <rPh sb="44" eb="46">
      <t>イチブ</t>
    </rPh>
    <rPh sb="46" eb="48">
      <t>テッコツ</t>
    </rPh>
    <rPh sb="48" eb="49">
      <t>ゾウ</t>
    </rPh>
    <rPh sb="50" eb="52">
      <t>カイダテ</t>
    </rPh>
    <phoneticPr fontId="7"/>
  </si>
  <si>
    <t>３　小・中・特別支援学校・幼稚園施設の現況</t>
    <rPh sb="2" eb="3">
      <t>ショウ</t>
    </rPh>
    <rPh sb="4" eb="5">
      <t>チュウ</t>
    </rPh>
    <rPh sb="6" eb="8">
      <t>トクベツ</t>
    </rPh>
    <rPh sb="8" eb="10">
      <t>シエン</t>
    </rPh>
    <rPh sb="10" eb="12">
      <t>ガッコウ</t>
    </rPh>
    <rPh sb="13" eb="16">
      <t>ヨウチエン</t>
    </rPh>
    <rPh sb="16" eb="18">
      <t>シセツ</t>
    </rPh>
    <rPh sb="19" eb="21">
      <t>ゲンキョウ</t>
    </rPh>
    <phoneticPr fontId="7"/>
  </si>
  <si>
    <t>市有地</t>
    <rPh sb="0" eb="1">
      <t>シ</t>
    </rPh>
    <rPh sb="1" eb="2">
      <t>ユウ</t>
    </rPh>
    <rPh sb="2" eb="3">
      <t>チ</t>
    </rPh>
    <phoneticPr fontId="7"/>
  </si>
  <si>
    <t>借　地</t>
    <rPh sb="0" eb="1">
      <t>シャク</t>
    </rPh>
    <rPh sb="2" eb="3">
      <t>チ</t>
    </rPh>
    <phoneticPr fontId="7"/>
  </si>
  <si>
    <t>鉄　骨
その他</t>
    <rPh sb="0" eb="1">
      <t>テツ</t>
    </rPh>
    <rPh sb="2" eb="3">
      <t>ホネ</t>
    </rPh>
    <rPh sb="6" eb="7">
      <t>タ</t>
    </rPh>
    <phoneticPr fontId="7"/>
  </si>
  <si>
    <t>こまどり</t>
    <phoneticPr fontId="7"/>
  </si>
  <si>
    <t>東五位小学校体育館耐震補強工事
　【前年度繰越分】
　（鉄筋コンクリート造１階建、800㎡）</t>
    <rPh sb="0" eb="1">
      <t>ヒガシ</t>
    </rPh>
    <rPh sb="1" eb="2">
      <t>ゴ</t>
    </rPh>
    <rPh sb="2" eb="3">
      <t>イ</t>
    </rPh>
    <rPh sb="3" eb="6">
      <t>ショウガッコウ</t>
    </rPh>
    <rPh sb="6" eb="9">
      <t>タイイクカン</t>
    </rPh>
    <rPh sb="9" eb="11">
      <t>タイシン</t>
    </rPh>
    <rPh sb="11" eb="13">
      <t>ホキョウ</t>
    </rPh>
    <rPh sb="13" eb="15">
      <t>コウジ</t>
    </rPh>
    <rPh sb="28" eb="30">
      <t>テッキン</t>
    </rPh>
    <rPh sb="36" eb="37">
      <t>ゾウ</t>
    </rPh>
    <rPh sb="38" eb="40">
      <t>カイダテ</t>
    </rPh>
    <phoneticPr fontId="7"/>
  </si>
  <si>
    <t>グラウンド
 改修事業</t>
    <rPh sb="7" eb="9">
      <t>カイシュウ</t>
    </rPh>
    <rPh sb="9" eb="11">
      <t>ジギョウ</t>
    </rPh>
    <phoneticPr fontId="7"/>
  </si>
  <si>
    <t>区分</t>
    <rPh sb="0" eb="1">
      <t>ク</t>
    </rPh>
    <rPh sb="1" eb="2">
      <t>ブン</t>
    </rPh>
    <phoneticPr fontId="7"/>
  </si>
</sst>
</file>

<file path=xl/styles.xml><?xml version="1.0" encoding="utf-8"?>
<styleSheet xmlns="http://schemas.openxmlformats.org/spreadsheetml/2006/main">
  <numFmts count="11">
    <numFmt numFmtId="41" formatCode="_ * #,##0_ ;_ * \-#,##0_ ;_ * &quot;-&quot;_ ;_ @_ "/>
    <numFmt numFmtId="176" formatCode="[DBNum3][$-411]0"/>
    <numFmt numFmtId="177" formatCode="0_);[Red]\(0\)"/>
    <numFmt numFmtId="178" formatCode="&quot;(&quot;0&quot;)&quot;\ "/>
    <numFmt numFmtId="179" formatCode="&quot;〈&quot;0&quot;〉&quot;\ "/>
    <numFmt numFmtId="180" formatCode="[&lt;=999]000;[&lt;=9999]000\-00;000\-0000"/>
    <numFmt numFmtId="181" formatCode="#,##0_);\(#,##0\)"/>
    <numFmt numFmtId="182" formatCode="[$-411]ggge&quot;年&quot;m&quot;月&quot;d&quot;日&quot;\ &quot;現&quot;&quot;在&quot;"/>
    <numFmt numFmtId="183" formatCode="#,##0_ ;[Red]\-#,##0\ "/>
    <numFmt numFmtId="184" formatCode="#,##0_);[Red]\(#,##0\)"/>
    <numFmt numFmtId="185" formatCode="0_);\(0\)"/>
  </numFmts>
  <fonts count="2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b/>
      <sz val="10.5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0.5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0.5"/>
      <color theme="1"/>
      <name val="ＭＳ 明朝"/>
      <family val="1"/>
      <charset val="128"/>
    </font>
    <font>
      <b/>
      <sz val="12"/>
      <name val="ＭＳ Ｐゴシック"/>
      <family val="3"/>
      <charset val="128"/>
    </font>
    <font>
      <sz val="10.5"/>
      <name val="ＭＳ Ｐゴシック"/>
      <family val="3"/>
      <charset val="128"/>
    </font>
    <font>
      <sz val="10.5"/>
      <color theme="1"/>
      <name val="ＭＳ Ｐゴシック"/>
      <family val="2"/>
      <charset val="128"/>
      <scheme val="minor"/>
    </font>
    <font>
      <b/>
      <sz val="12"/>
      <name val="ＭＳ 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0.5"/>
      <color rgb="FFFF0000"/>
      <name val="ＭＳ 明朝"/>
      <family val="1"/>
      <charset val="128"/>
    </font>
    <font>
      <b/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63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0" fillId="0" borderId="0" xfId="0" applyAlignment="1">
      <alignment vertical="center"/>
    </xf>
    <xf numFmtId="0" fontId="8" fillId="0" borderId="0" xfId="0" applyFont="1" applyAlignment="1">
      <alignment horizontal="justify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shrinkToFit="1"/>
    </xf>
    <xf numFmtId="0" fontId="9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177" fontId="9" fillId="0" borderId="7" xfId="0" applyNumberFormat="1" applyFont="1" applyBorder="1" applyAlignment="1">
      <alignment vertical="center"/>
    </xf>
    <xf numFmtId="0" fontId="9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177" fontId="4" fillId="0" borderId="0" xfId="0" applyNumberFormat="1" applyFont="1" applyAlignment="1">
      <alignment vertical="center"/>
    </xf>
    <xf numFmtId="0" fontId="0" fillId="0" borderId="0" xfId="0" applyFill="1" applyAlignment="1">
      <alignment vertical="center"/>
    </xf>
    <xf numFmtId="177" fontId="9" fillId="0" borderId="2" xfId="0" applyNumberFormat="1" applyFont="1" applyFill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177" fontId="9" fillId="0" borderId="9" xfId="0" applyNumberFormat="1" applyFont="1" applyBorder="1" applyAlignment="1">
      <alignment horizontal="right"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177" fontId="9" fillId="0" borderId="7" xfId="0" applyNumberFormat="1" applyFont="1" applyBorder="1" applyAlignment="1">
      <alignment horizontal="right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right" vertical="center" wrapText="1"/>
    </xf>
    <xf numFmtId="177" fontId="12" fillId="0" borderId="0" xfId="0" applyNumberFormat="1" applyFont="1" applyAlignment="1">
      <alignment vertical="center"/>
    </xf>
    <xf numFmtId="177" fontId="0" fillId="0" borderId="0" xfId="0" applyNumberFormat="1" applyAlignment="1">
      <alignment vertical="center"/>
    </xf>
    <xf numFmtId="0" fontId="9" fillId="0" borderId="6" xfId="0" applyFont="1" applyBorder="1" applyAlignment="1">
      <alignment horizontal="justify" vertical="center" wrapText="1"/>
    </xf>
    <xf numFmtId="177" fontId="11" fillId="0" borderId="2" xfId="0" applyNumberFormat="1" applyFont="1" applyBorder="1" applyAlignment="1">
      <alignment horizontal="center" vertical="center"/>
    </xf>
    <xf numFmtId="177" fontId="11" fillId="0" borderId="2" xfId="0" applyNumberFormat="1" applyFont="1" applyFill="1" applyBorder="1" applyAlignment="1">
      <alignment horizontal="center" vertical="center"/>
    </xf>
    <xf numFmtId="177" fontId="9" fillId="0" borderId="3" xfId="0" applyNumberFormat="1" applyFont="1" applyBorder="1" applyAlignment="1">
      <alignment horizontal="right" vertical="center"/>
    </xf>
    <xf numFmtId="177" fontId="9" fillId="0" borderId="7" xfId="0" applyNumberFormat="1" applyFont="1" applyBorder="1" applyAlignment="1">
      <alignment horizontal="right" vertical="center"/>
    </xf>
    <xf numFmtId="0" fontId="12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 indent="1"/>
    </xf>
    <xf numFmtId="0" fontId="11" fillId="0" borderId="0" xfId="0" applyFont="1" applyAlignment="1">
      <alignment vertical="center"/>
    </xf>
    <xf numFmtId="0" fontId="13" fillId="0" borderId="0" xfId="0" applyFont="1" applyAlignment="1">
      <alignment horizontal="left" vertical="center" indent="1"/>
    </xf>
    <xf numFmtId="0" fontId="11" fillId="0" borderId="0" xfId="0" applyFont="1" applyAlignment="1">
      <alignment horizontal="right" vertical="center"/>
    </xf>
    <xf numFmtId="0" fontId="0" fillId="0" borderId="0" xfId="0" applyAlignment="1"/>
    <xf numFmtId="0" fontId="14" fillId="0" borderId="0" xfId="0" applyFont="1" applyAlignment="1"/>
    <xf numFmtId="0" fontId="0" fillId="0" borderId="0" xfId="0" applyFill="1" applyAlignment="1"/>
    <xf numFmtId="0" fontId="4" fillId="0" borderId="3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4" fillId="0" borderId="0" xfId="0" applyFont="1" applyFill="1" applyAlignment="1"/>
    <xf numFmtId="0" fontId="4" fillId="0" borderId="9" xfId="0" applyFont="1" applyFill="1" applyBorder="1" applyAlignment="1"/>
    <xf numFmtId="0" fontId="4" fillId="0" borderId="1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9" fillId="0" borderId="0" xfId="0" applyFont="1" applyFill="1" applyAlignment="1"/>
    <xf numFmtId="0" fontId="4" fillId="0" borderId="8" xfId="0" applyFont="1" applyFill="1" applyBorder="1" applyAlignment="1">
      <alignment vertical="center"/>
    </xf>
    <xf numFmtId="179" fontId="9" fillId="0" borderId="15" xfId="0" applyNumberFormat="1" applyFont="1" applyFill="1" applyBorder="1" applyAlignment="1">
      <alignment vertical="center"/>
    </xf>
    <xf numFmtId="179" fontId="9" fillId="0" borderId="0" xfId="0" applyNumberFormat="1" applyFont="1" applyFill="1" applyBorder="1" applyAlignment="1">
      <alignment vertical="center"/>
    </xf>
    <xf numFmtId="0" fontId="4" fillId="0" borderId="14" xfId="0" applyFont="1" applyFill="1" applyBorder="1" applyAlignment="1">
      <alignment vertical="center"/>
    </xf>
    <xf numFmtId="0" fontId="4" fillId="0" borderId="15" xfId="0" applyFont="1" applyFill="1" applyBorder="1" applyAlignment="1">
      <alignment vertical="center"/>
    </xf>
    <xf numFmtId="179" fontId="9" fillId="0" borderId="14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0" fontId="4" fillId="0" borderId="8" xfId="0" applyFont="1" applyFill="1" applyBorder="1" applyAlignment="1">
      <alignment horizontal="right" vertical="center"/>
    </xf>
    <xf numFmtId="0" fontId="4" fillId="0" borderId="14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15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 textRotation="255"/>
    </xf>
    <xf numFmtId="0" fontId="4" fillId="0" borderId="0" xfId="0" applyFont="1" applyFill="1" applyBorder="1" applyAlignment="1">
      <alignment vertical="center" textRotation="255"/>
    </xf>
    <xf numFmtId="0" fontId="4" fillId="0" borderId="0" xfId="0" applyFont="1" applyFill="1" applyBorder="1" applyAlignment="1">
      <alignment horizontal="center" vertical="center" textRotation="255"/>
    </xf>
    <xf numFmtId="0" fontId="0" fillId="0" borderId="0" xfId="0" applyNumberFormat="1" applyAlignment="1">
      <alignment vertical="center"/>
    </xf>
    <xf numFmtId="0" fontId="9" fillId="0" borderId="9" xfId="0" applyNumberFormat="1" applyFont="1" applyBorder="1" applyAlignment="1">
      <alignment horizontal="right" vertical="center"/>
    </xf>
    <xf numFmtId="0" fontId="9" fillId="0" borderId="3" xfId="0" applyNumberFormat="1" applyFont="1" applyBorder="1" applyAlignment="1">
      <alignment horizontal="right" vertical="center"/>
    </xf>
    <xf numFmtId="0" fontId="9" fillId="0" borderId="8" xfId="0" applyNumberFormat="1" applyFont="1" applyBorder="1" applyAlignment="1">
      <alignment vertical="center" wrapText="1"/>
    </xf>
    <xf numFmtId="0" fontId="9" fillId="0" borderId="8" xfId="0" applyNumberFormat="1" applyFont="1" applyBorder="1" applyAlignment="1">
      <alignment horizontal="right" vertical="center"/>
    </xf>
    <xf numFmtId="0" fontId="9" fillId="0" borderId="7" xfId="0" applyNumberFormat="1" applyFont="1" applyBorder="1" applyAlignment="1">
      <alignment horizontal="right" vertical="center" wrapText="1"/>
    </xf>
    <xf numFmtId="0" fontId="0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0" fillId="0" borderId="0" xfId="0" applyNumberFormat="1">
      <alignment vertical="center"/>
    </xf>
    <xf numFmtId="0" fontId="9" fillId="0" borderId="7" xfId="0" applyNumberFormat="1" applyFont="1" applyBorder="1" applyAlignment="1">
      <alignment horizontal="right" vertical="center"/>
    </xf>
    <xf numFmtId="0" fontId="9" fillId="0" borderId="9" xfId="0" applyNumberFormat="1" applyFont="1" applyBorder="1" applyAlignment="1">
      <alignment horizontal="center" vertical="center"/>
    </xf>
    <xf numFmtId="0" fontId="12" fillId="0" borderId="3" xfId="0" applyNumberFormat="1" applyFont="1" applyBorder="1" applyAlignment="1">
      <alignment vertical="center"/>
    </xf>
    <xf numFmtId="0" fontId="12" fillId="0" borderId="3" xfId="0" applyNumberFormat="1" applyFont="1" applyFill="1" applyBorder="1" applyAlignment="1">
      <alignment vertical="center"/>
    </xf>
    <xf numFmtId="0" fontId="0" fillId="0" borderId="3" xfId="0" applyNumberFormat="1" applyFill="1" applyBorder="1" applyAlignment="1">
      <alignment vertical="center"/>
    </xf>
    <xf numFmtId="0" fontId="0" fillId="0" borderId="3" xfId="0" applyNumberFormat="1" applyBorder="1" applyAlignment="1">
      <alignment vertical="center"/>
    </xf>
    <xf numFmtId="0" fontId="12" fillId="0" borderId="8" xfId="0" applyNumberFormat="1" applyFont="1" applyBorder="1" applyAlignment="1">
      <alignment vertical="center"/>
    </xf>
    <xf numFmtId="0" fontId="12" fillId="0" borderId="8" xfId="0" applyNumberFormat="1" applyFont="1" applyFill="1" applyBorder="1" applyAlignment="1">
      <alignment vertical="center"/>
    </xf>
    <xf numFmtId="0" fontId="0" fillId="0" borderId="8" xfId="0" applyNumberFormat="1" applyFill="1" applyBorder="1" applyAlignment="1">
      <alignment vertical="center"/>
    </xf>
    <xf numFmtId="0" fontId="0" fillId="0" borderId="8" xfId="0" applyNumberFormat="1" applyBorder="1" applyAlignment="1">
      <alignment vertical="center"/>
    </xf>
    <xf numFmtId="0" fontId="11" fillId="0" borderId="8" xfId="0" applyNumberFormat="1" applyFont="1" applyBorder="1" applyAlignment="1">
      <alignment vertical="center"/>
    </xf>
    <xf numFmtId="0" fontId="11" fillId="0" borderId="8" xfId="0" applyNumberFormat="1" applyFont="1" applyFill="1" applyBorder="1" applyAlignment="1">
      <alignment vertical="center"/>
    </xf>
    <xf numFmtId="0" fontId="4" fillId="0" borderId="8" xfId="0" applyNumberFormat="1" applyFont="1" applyFill="1" applyBorder="1" applyAlignment="1">
      <alignment vertical="center"/>
    </xf>
    <xf numFmtId="0" fontId="4" fillId="0" borderId="8" xfId="0" applyNumberFormat="1" applyFont="1" applyBorder="1" applyAlignment="1">
      <alignment vertical="center"/>
    </xf>
    <xf numFmtId="0" fontId="12" fillId="0" borderId="7" xfId="0" applyNumberFormat="1" applyFont="1" applyBorder="1" applyAlignment="1">
      <alignment vertical="center"/>
    </xf>
    <xf numFmtId="0" fontId="12" fillId="0" borderId="7" xfId="0" applyNumberFormat="1" applyFont="1" applyFill="1" applyBorder="1" applyAlignment="1">
      <alignment vertical="center"/>
    </xf>
    <xf numFmtId="0" fontId="0" fillId="0" borderId="7" xfId="0" applyNumberFormat="1" applyFill="1" applyBorder="1" applyAlignment="1">
      <alignment vertical="center"/>
    </xf>
    <xf numFmtId="0" fontId="0" fillId="0" borderId="7" xfId="0" applyNumberFormat="1" applyBorder="1" applyAlignment="1">
      <alignment vertical="center"/>
    </xf>
    <xf numFmtId="177" fontId="9" fillId="0" borderId="7" xfId="0" applyNumberFormat="1" applyFont="1" applyBorder="1" applyAlignment="1">
      <alignment vertical="center" shrinkToFit="1"/>
    </xf>
    <xf numFmtId="177" fontId="9" fillId="0" borderId="3" xfId="0" applyNumberFormat="1" applyFont="1" applyBorder="1" applyAlignment="1">
      <alignment horizontal="center" vertical="center" shrinkToFit="1"/>
    </xf>
    <xf numFmtId="0" fontId="9" fillId="0" borderId="9" xfId="0" applyFont="1" applyBorder="1" applyAlignment="1">
      <alignment vertical="center" wrapText="1"/>
    </xf>
    <xf numFmtId="0" fontId="9" fillId="0" borderId="10" xfId="0" applyFont="1" applyBorder="1" applyAlignment="1">
      <alignment horizontal="left" vertical="center" wrapText="1" indent="1"/>
    </xf>
    <xf numFmtId="0" fontId="9" fillId="0" borderId="9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left" vertical="center" indent="2"/>
    </xf>
    <xf numFmtId="0" fontId="9" fillId="0" borderId="3" xfId="0" applyFont="1" applyFill="1" applyBorder="1" applyAlignment="1">
      <alignment vertical="center"/>
    </xf>
    <xf numFmtId="0" fontId="9" fillId="0" borderId="9" xfId="0" applyFont="1" applyFill="1" applyBorder="1" applyAlignment="1">
      <alignment horizontal="center" vertical="center"/>
    </xf>
    <xf numFmtId="178" fontId="9" fillId="0" borderId="3" xfId="0" applyNumberFormat="1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7" xfId="0" applyFont="1" applyFill="1" applyBorder="1" applyAlignment="1">
      <alignment vertical="center"/>
    </xf>
    <xf numFmtId="0" fontId="15" fillId="0" borderId="0" xfId="0" applyFont="1" applyFill="1" applyAlignment="1"/>
    <xf numFmtId="0" fontId="9" fillId="0" borderId="3" xfId="0" applyFont="1" applyFill="1" applyBorder="1" applyAlignment="1">
      <alignment horizontal="center" vertical="center" shrinkToFit="1"/>
    </xf>
    <xf numFmtId="0" fontId="9" fillId="0" borderId="3" xfId="0" applyFont="1" applyFill="1" applyBorder="1" applyAlignment="1">
      <alignment vertical="center" shrinkToFit="1"/>
    </xf>
    <xf numFmtId="0" fontId="9" fillId="0" borderId="3" xfId="0" applyFont="1" applyFill="1" applyBorder="1" applyAlignment="1">
      <alignment horizontal="center" vertical="center"/>
    </xf>
    <xf numFmtId="38" fontId="9" fillId="0" borderId="7" xfId="1" applyFont="1" applyFill="1" applyBorder="1" applyAlignment="1">
      <alignment vertical="center"/>
    </xf>
    <xf numFmtId="38" fontId="9" fillId="0" borderId="11" xfId="1" applyFont="1" applyFill="1" applyBorder="1" applyAlignment="1">
      <alignment vertical="center"/>
    </xf>
    <xf numFmtId="0" fontId="9" fillId="0" borderId="7" xfId="0" applyFont="1" applyBorder="1" applyAlignment="1">
      <alignment horizontal="center" vertical="center" textRotation="255"/>
    </xf>
    <xf numFmtId="0" fontId="9" fillId="0" borderId="7" xfId="0" applyFont="1" applyFill="1" applyBorder="1" applyAlignment="1">
      <alignment horizontal="center" vertical="center" textRotation="255"/>
    </xf>
    <xf numFmtId="178" fontId="9" fillId="0" borderId="3" xfId="0" quotePrefix="1" applyNumberFormat="1" applyFont="1" applyFill="1" applyBorder="1" applyAlignment="1">
      <alignment horizontal="right" vertical="center"/>
    </xf>
    <xf numFmtId="0" fontId="9" fillId="0" borderId="9" xfId="0" quotePrefix="1" applyFont="1" applyFill="1" applyBorder="1" applyAlignment="1">
      <alignment horizontal="center" vertical="center"/>
    </xf>
    <xf numFmtId="0" fontId="9" fillId="0" borderId="3" xfId="0" quotePrefix="1" applyFont="1" applyFill="1" applyBorder="1" applyAlignment="1">
      <alignment horizontal="right" vertical="center"/>
    </xf>
    <xf numFmtId="0" fontId="9" fillId="0" borderId="10" xfId="0" applyFont="1" applyFill="1" applyBorder="1" applyAlignment="1">
      <alignment vertical="center"/>
    </xf>
    <xf numFmtId="178" fontId="9" fillId="0" borderId="10" xfId="0" applyNumberFormat="1" applyFont="1" applyFill="1" applyBorder="1" applyAlignment="1">
      <alignment horizontal="center" vertical="center"/>
    </xf>
    <xf numFmtId="0" fontId="16" fillId="0" borderId="0" xfId="0" applyFont="1">
      <alignment vertical="center"/>
    </xf>
    <xf numFmtId="0" fontId="9" fillId="0" borderId="12" xfId="0" applyFont="1" applyFill="1" applyBorder="1" applyAlignment="1">
      <alignment vertical="center"/>
    </xf>
    <xf numFmtId="178" fontId="9" fillId="0" borderId="10" xfId="0" applyNumberFormat="1" applyFont="1" applyFill="1" applyBorder="1" applyAlignment="1">
      <alignment vertical="center"/>
    </xf>
    <xf numFmtId="0" fontId="9" fillId="0" borderId="12" xfId="0" applyFont="1" applyFill="1" applyBorder="1" applyAlignment="1">
      <alignment vertical="center" shrinkToFit="1"/>
    </xf>
    <xf numFmtId="0" fontId="9" fillId="0" borderId="12" xfId="0" applyFont="1" applyFill="1" applyBorder="1" applyAlignment="1">
      <alignment horizontal="right" vertical="center"/>
    </xf>
    <xf numFmtId="0" fontId="9" fillId="0" borderId="10" xfId="0" applyFont="1" applyFill="1" applyBorder="1" applyAlignment="1">
      <alignment horizontal="left" vertical="center"/>
    </xf>
    <xf numFmtId="177" fontId="9" fillId="0" borderId="10" xfId="0" applyNumberFormat="1" applyFont="1" applyFill="1" applyBorder="1" applyAlignment="1">
      <alignment vertical="center"/>
    </xf>
    <xf numFmtId="38" fontId="9" fillId="0" borderId="12" xfId="1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6" xfId="0" applyFont="1" applyFill="1" applyBorder="1" applyAlignment="1">
      <alignment vertical="center" textRotation="255"/>
    </xf>
    <xf numFmtId="0" fontId="4" fillId="0" borderId="6" xfId="0" applyFont="1" applyFill="1" applyBorder="1" applyAlignment="1">
      <alignment vertical="center"/>
    </xf>
    <xf numFmtId="38" fontId="9" fillId="0" borderId="12" xfId="1" applyFont="1" applyFill="1" applyBorder="1" applyAlignment="1">
      <alignment vertical="center"/>
    </xf>
    <xf numFmtId="38" fontId="9" fillId="0" borderId="12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vertical="center" textRotation="255"/>
    </xf>
    <xf numFmtId="178" fontId="9" fillId="0" borderId="10" xfId="0" quotePrefix="1" applyNumberFormat="1" applyFont="1" applyFill="1" applyBorder="1" applyAlignment="1">
      <alignment horizontal="right" vertical="center"/>
    </xf>
    <xf numFmtId="176" fontId="4" fillId="0" borderId="5" xfId="0" applyNumberFormat="1" applyFont="1" applyFill="1" applyBorder="1" applyAlignment="1">
      <alignment vertical="center"/>
    </xf>
    <xf numFmtId="179" fontId="9" fillId="0" borderId="3" xfId="0" applyNumberFormat="1" applyFont="1" applyFill="1" applyBorder="1" applyAlignment="1">
      <alignment vertical="center"/>
    </xf>
    <xf numFmtId="179" fontId="9" fillId="0" borderId="7" xfId="0" applyNumberFormat="1" applyFont="1" applyFill="1" applyBorder="1" applyAlignment="1">
      <alignment vertical="center"/>
    </xf>
    <xf numFmtId="0" fontId="4" fillId="0" borderId="11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center" vertical="center" textRotation="255"/>
    </xf>
    <xf numFmtId="179" fontId="9" fillId="0" borderId="3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center" vertical="center" textRotation="255"/>
    </xf>
    <xf numFmtId="0" fontId="4" fillId="0" borderId="6" xfId="0" applyFont="1" applyFill="1" applyBorder="1" applyAlignment="1">
      <alignment horizontal="center" vertical="center" textRotation="255"/>
    </xf>
    <xf numFmtId="180" fontId="4" fillId="0" borderId="15" xfId="0" quotePrefix="1" applyNumberFormat="1" applyFont="1" applyFill="1" applyBorder="1" applyAlignment="1">
      <alignment horizontal="right" vertical="center"/>
    </xf>
    <xf numFmtId="179" fontId="9" fillId="0" borderId="14" xfId="0" quotePrefix="1" applyNumberFormat="1" applyFont="1" applyFill="1" applyBorder="1" applyAlignment="1">
      <alignment horizontal="right" vertical="center"/>
    </xf>
    <xf numFmtId="0" fontId="4" fillId="0" borderId="3" xfId="0" quotePrefix="1" applyFont="1" applyFill="1" applyBorder="1" applyAlignment="1">
      <alignment horizontal="right" vertical="center"/>
    </xf>
    <xf numFmtId="179" fontId="9" fillId="0" borderId="8" xfId="0" quotePrefix="1" applyNumberFormat="1" applyFont="1" applyFill="1" applyBorder="1" applyAlignment="1">
      <alignment horizontal="right" vertical="center"/>
    </xf>
    <xf numFmtId="179" fontId="9" fillId="0" borderId="3" xfId="0" quotePrefix="1" applyNumberFormat="1" applyFont="1" applyFill="1" applyBorder="1" applyAlignment="1">
      <alignment horizontal="right" vertical="center"/>
    </xf>
    <xf numFmtId="179" fontId="9" fillId="0" borderId="0" xfId="0" quotePrefix="1" applyNumberFormat="1" applyFont="1" applyFill="1" applyBorder="1" applyAlignment="1">
      <alignment horizontal="right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9" xfId="0" quotePrefix="1" applyFont="1" applyFill="1" applyBorder="1" applyAlignment="1">
      <alignment horizontal="right" vertical="center"/>
    </xf>
    <xf numFmtId="0" fontId="9" fillId="0" borderId="9" xfId="0" applyFont="1" applyFill="1" applyBorder="1" applyAlignment="1">
      <alignment horizontal="right" vertical="center"/>
    </xf>
    <xf numFmtId="0" fontId="9" fillId="0" borderId="3" xfId="0" quotePrefix="1" applyFont="1" applyFill="1" applyBorder="1" applyAlignment="1">
      <alignment horizontal="right" vertical="center" shrinkToFit="1"/>
    </xf>
    <xf numFmtId="0" fontId="9" fillId="0" borderId="3" xfId="0" applyFont="1" applyFill="1" applyBorder="1" applyAlignment="1">
      <alignment horizontal="right" vertical="center" shrinkToFit="1"/>
    </xf>
    <xf numFmtId="0" fontId="9" fillId="0" borderId="3" xfId="0" quotePrefix="1" applyNumberFormat="1" applyFont="1" applyFill="1" applyBorder="1" applyAlignment="1">
      <alignment horizontal="right" vertical="center"/>
    </xf>
    <xf numFmtId="0" fontId="9" fillId="0" borderId="3" xfId="0" quotePrefix="1" applyFont="1" applyFill="1" applyBorder="1" applyAlignment="1">
      <alignment vertical="center"/>
    </xf>
    <xf numFmtId="0" fontId="11" fillId="0" borderId="0" xfId="0" applyFont="1">
      <alignment vertical="center"/>
    </xf>
    <xf numFmtId="0" fontId="11" fillId="0" borderId="2" xfId="0" applyFont="1" applyBorder="1" applyAlignment="1">
      <alignment vertical="center" textRotation="255"/>
    </xf>
    <xf numFmtId="0" fontId="11" fillId="0" borderId="6" xfId="0" applyFont="1" applyBorder="1" applyAlignment="1">
      <alignment vertical="center" textRotation="255"/>
    </xf>
    <xf numFmtId="0" fontId="11" fillId="0" borderId="3" xfId="0" applyFont="1" applyBorder="1" applyAlignment="1">
      <alignment vertical="center"/>
    </xf>
    <xf numFmtId="0" fontId="13" fillId="0" borderId="0" xfId="0" applyFont="1">
      <alignment vertical="center"/>
    </xf>
    <xf numFmtId="178" fontId="9" fillId="0" borderId="10" xfId="0" applyNumberFormat="1" applyFont="1" applyFill="1" applyBorder="1" applyAlignment="1">
      <alignment horizontal="right" vertical="center"/>
    </xf>
    <xf numFmtId="0" fontId="11" fillId="0" borderId="10" xfId="0" applyFont="1" applyBorder="1" applyAlignment="1">
      <alignment horizontal="right" vertical="center"/>
    </xf>
    <xf numFmtId="0" fontId="11" fillId="0" borderId="10" xfId="0" quotePrefix="1" applyFont="1" applyBorder="1" applyAlignment="1">
      <alignment horizontal="right" vertical="center"/>
    </xf>
    <xf numFmtId="0" fontId="9" fillId="0" borderId="10" xfId="0" quotePrefix="1" applyNumberFormat="1" applyFont="1" applyFill="1" applyBorder="1" applyAlignment="1">
      <alignment horizontal="right" vertical="center"/>
    </xf>
    <xf numFmtId="0" fontId="18" fillId="0" borderId="0" xfId="0" applyFont="1" applyAlignment="1"/>
    <xf numFmtId="0" fontId="9" fillId="0" borderId="3" xfId="0" quotePrefix="1" applyFont="1" applyFill="1" applyBorder="1" applyAlignment="1">
      <alignment horizontal="left" vertical="center" indent="2"/>
    </xf>
    <xf numFmtId="38" fontId="9" fillId="0" borderId="7" xfId="1" applyFont="1" applyFill="1" applyBorder="1" applyAlignment="1">
      <alignment horizontal="right" vertical="center"/>
    </xf>
    <xf numFmtId="0" fontId="4" fillId="0" borderId="7" xfId="0" applyNumberFormat="1" applyFont="1" applyFill="1" applyBorder="1" applyAlignment="1">
      <alignment vertical="center"/>
    </xf>
    <xf numFmtId="0" fontId="11" fillId="0" borderId="14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19" fillId="0" borderId="0" xfId="0" applyFont="1" applyFill="1" applyAlignment="1">
      <alignment vertical="center"/>
    </xf>
    <xf numFmtId="0" fontId="17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right" vertical="center"/>
    </xf>
    <xf numFmtId="0" fontId="9" fillId="0" borderId="7" xfId="0" applyFont="1" applyFill="1" applyBorder="1" applyAlignment="1">
      <alignment vertical="center" wrapText="1"/>
    </xf>
    <xf numFmtId="181" fontId="9" fillId="0" borderId="7" xfId="1" applyNumberFormat="1" applyFont="1" applyFill="1" applyBorder="1" applyAlignment="1">
      <alignment vertical="center"/>
    </xf>
    <xf numFmtId="0" fontId="9" fillId="0" borderId="12" xfId="0" applyFont="1" applyFill="1" applyBorder="1" applyAlignment="1">
      <alignment vertical="center" wrapText="1"/>
    </xf>
    <xf numFmtId="181" fontId="9" fillId="0" borderId="2" xfId="1" applyNumberFormat="1" applyFont="1" applyFill="1" applyBorder="1" applyAlignment="1">
      <alignment vertical="center"/>
    </xf>
    <xf numFmtId="0" fontId="9" fillId="0" borderId="2" xfId="0" applyFont="1" applyFill="1" applyBorder="1" applyAlignment="1">
      <alignment vertical="center" wrapText="1"/>
    </xf>
    <xf numFmtId="38" fontId="9" fillId="0" borderId="2" xfId="1" applyFont="1" applyFill="1" applyBorder="1" applyAlignment="1">
      <alignment vertical="center"/>
    </xf>
    <xf numFmtId="0" fontId="17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9" fillId="0" borderId="6" xfId="0" applyFont="1" applyFill="1" applyBorder="1" applyAlignment="1">
      <alignment horizontal="center" vertical="center"/>
    </xf>
    <xf numFmtId="181" fontId="9" fillId="0" borderId="3" xfId="1" applyNumberFormat="1" applyFont="1" applyFill="1" applyBorder="1" applyAlignment="1">
      <alignment vertical="center"/>
    </xf>
    <xf numFmtId="181" fontId="9" fillId="0" borderId="7" xfId="1" applyNumberFormat="1" applyFont="1" applyFill="1" applyBorder="1" applyAlignment="1">
      <alignment horizontal="right" vertical="center"/>
    </xf>
    <xf numFmtId="181" fontId="13" fillId="0" borderId="7" xfId="0" applyNumberFormat="1" applyFont="1" applyFill="1" applyBorder="1" applyAlignment="1">
      <alignment vertical="center"/>
    </xf>
    <xf numFmtId="181" fontId="9" fillId="0" borderId="3" xfId="1" applyNumberFormat="1" applyFont="1" applyFill="1" applyBorder="1" applyAlignment="1">
      <alignment horizontal="right" vertical="center"/>
    </xf>
    <xf numFmtId="181" fontId="13" fillId="0" borderId="3" xfId="1" applyNumberFormat="1" applyFont="1" applyFill="1" applyBorder="1" applyAlignment="1">
      <alignment vertical="center"/>
    </xf>
    <xf numFmtId="181" fontId="9" fillId="0" borderId="17" xfId="0" applyNumberFormat="1" applyFont="1" applyFill="1" applyBorder="1" applyAlignment="1">
      <alignment vertical="center"/>
    </xf>
    <xf numFmtId="181" fontId="9" fillId="0" borderId="18" xfId="0" applyNumberFormat="1" applyFont="1" applyFill="1" applyBorder="1" applyAlignment="1">
      <alignment vertical="center"/>
    </xf>
    <xf numFmtId="41" fontId="9" fillId="0" borderId="7" xfId="0" applyNumberFormat="1" applyFont="1" applyFill="1" applyBorder="1" applyAlignment="1">
      <alignment vertical="center"/>
    </xf>
    <xf numFmtId="181" fontId="9" fillId="0" borderId="1" xfId="1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vertical="center"/>
    </xf>
    <xf numFmtId="38" fontId="9" fillId="0" borderId="1" xfId="1" applyFont="1" applyFill="1" applyBorder="1" applyAlignment="1">
      <alignment vertical="center"/>
    </xf>
    <xf numFmtId="38" fontId="9" fillId="0" borderId="0" xfId="1" applyFont="1" applyFill="1" applyAlignment="1">
      <alignment vertical="center"/>
    </xf>
    <xf numFmtId="0" fontId="9" fillId="0" borderId="21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distributed" vertical="center"/>
    </xf>
    <xf numFmtId="38" fontId="9" fillId="0" borderId="21" xfId="1" applyFont="1" applyFill="1" applyBorder="1" applyAlignment="1">
      <alignment vertical="center"/>
    </xf>
    <xf numFmtId="0" fontId="9" fillId="0" borderId="2" xfId="0" applyFont="1" applyFill="1" applyBorder="1" applyAlignment="1">
      <alignment horizontal="center" vertical="center" textRotation="255" shrinkToFit="1"/>
    </xf>
    <xf numFmtId="0" fontId="9" fillId="0" borderId="22" xfId="0" applyFont="1" applyFill="1" applyBorder="1" applyAlignment="1">
      <alignment horizontal="distributed" vertical="center"/>
    </xf>
    <xf numFmtId="38" fontId="9" fillId="0" borderId="22" xfId="1" applyFont="1" applyFill="1" applyBorder="1" applyAlignment="1">
      <alignment vertical="center"/>
    </xf>
    <xf numFmtId="185" fontId="20" fillId="0" borderId="0" xfId="0" applyNumberFormat="1" applyFont="1" applyAlignment="1">
      <alignment vertical="center"/>
    </xf>
    <xf numFmtId="185" fontId="19" fillId="0" borderId="0" xfId="0" applyNumberFormat="1" applyFont="1" applyAlignment="1">
      <alignment vertical="center"/>
    </xf>
    <xf numFmtId="185" fontId="13" fillId="0" borderId="2" xfId="0" applyNumberFormat="1" applyFont="1" applyBorder="1" applyAlignment="1">
      <alignment horizontal="center" vertical="center"/>
    </xf>
    <xf numFmtId="185" fontId="13" fillId="0" borderId="2" xfId="0" applyNumberFormat="1" applyFont="1" applyBorder="1" applyAlignment="1">
      <alignment horizontal="center" vertical="center" wrapText="1"/>
    </xf>
    <xf numFmtId="185" fontId="13" fillId="0" borderId="6" xfId="0" applyNumberFormat="1" applyFont="1" applyBorder="1" applyAlignment="1">
      <alignment horizontal="center" vertical="center"/>
    </xf>
    <xf numFmtId="185" fontId="13" fillId="0" borderId="21" xfId="0" applyNumberFormat="1" applyFont="1" applyBorder="1" applyAlignment="1">
      <alignment horizontal="center" vertical="center" wrapText="1"/>
    </xf>
    <xf numFmtId="185" fontId="13" fillId="0" borderId="21" xfId="0" applyNumberFormat="1" applyFont="1" applyBorder="1" applyAlignment="1">
      <alignment horizontal="distributed" vertical="center"/>
    </xf>
    <xf numFmtId="185" fontId="13" fillId="0" borderId="21" xfId="0" applyNumberFormat="1" applyFont="1" applyBorder="1" applyAlignment="1">
      <alignment horizontal="center" vertical="center" textRotation="255" shrinkToFit="1"/>
    </xf>
    <xf numFmtId="185" fontId="13" fillId="0" borderId="27" xfId="0" applyNumberFormat="1" applyFont="1" applyBorder="1" applyAlignment="1">
      <alignment horizontal="distributed" vertical="center"/>
    </xf>
    <xf numFmtId="185" fontId="13" fillId="0" borderId="0" xfId="0" applyNumberFormat="1" applyFont="1" applyBorder="1" applyAlignment="1">
      <alignment horizontal="distributed" vertical="center"/>
    </xf>
    <xf numFmtId="185" fontId="13" fillId="0" borderId="0" xfId="1" applyNumberFormat="1" applyFont="1" applyBorder="1" applyAlignment="1">
      <alignment vertical="center"/>
    </xf>
    <xf numFmtId="185" fontId="13" fillId="0" borderId="0" xfId="0" applyNumberFormat="1" applyFont="1" applyAlignment="1">
      <alignment vertical="center"/>
    </xf>
    <xf numFmtId="185" fontId="0" fillId="0" borderId="0" xfId="0" applyNumberFormat="1">
      <alignment vertical="center"/>
    </xf>
    <xf numFmtId="185" fontId="2" fillId="0" borderId="0" xfId="0" applyNumberFormat="1" applyFont="1">
      <alignment vertical="center"/>
    </xf>
    <xf numFmtId="181" fontId="13" fillId="0" borderId="3" xfId="1" applyNumberFormat="1" applyFont="1" applyBorder="1" applyAlignment="1">
      <alignment vertical="center"/>
    </xf>
    <xf numFmtId="181" fontId="13" fillId="0" borderId="10" xfId="1" applyNumberFormat="1" applyFont="1" applyBorder="1" applyAlignment="1">
      <alignment vertical="center"/>
    </xf>
    <xf numFmtId="181" fontId="13" fillId="0" borderId="7" xfId="1" applyNumberFormat="1" applyFont="1" applyBorder="1" applyAlignment="1">
      <alignment horizontal="right" vertical="center"/>
    </xf>
    <xf numFmtId="181" fontId="13" fillId="0" borderId="12" xfId="1" applyNumberFormat="1" applyFont="1" applyBorder="1" applyAlignment="1">
      <alignment horizontal="right" vertical="center"/>
    </xf>
    <xf numFmtId="181" fontId="13" fillId="0" borderId="7" xfId="1" applyNumberFormat="1" applyFont="1" applyBorder="1" applyAlignment="1">
      <alignment vertical="center"/>
    </xf>
    <xf numFmtId="181" fontId="13" fillId="0" borderId="23" xfId="1" applyNumberFormat="1" applyFont="1" applyBorder="1" applyAlignment="1">
      <alignment horizontal="right" vertical="center"/>
    </xf>
    <xf numFmtId="181" fontId="13" fillId="0" borderId="17" xfId="1" applyNumberFormat="1" applyFont="1" applyBorder="1" applyAlignment="1">
      <alignment vertical="center"/>
    </xf>
    <xf numFmtId="181" fontId="13" fillId="0" borderId="25" xfId="1" applyNumberFormat="1" applyFont="1" applyBorder="1" applyAlignment="1">
      <alignment horizontal="right" vertical="center"/>
    </xf>
    <xf numFmtId="181" fontId="13" fillId="0" borderId="21" xfId="1" applyNumberFormat="1" applyFont="1" applyBorder="1" applyAlignment="1">
      <alignment vertical="center"/>
    </xf>
    <xf numFmtId="181" fontId="13" fillId="0" borderId="26" xfId="1" applyNumberFormat="1" applyFont="1" applyBorder="1" applyAlignment="1">
      <alignment vertical="center"/>
    </xf>
    <xf numFmtId="181" fontId="13" fillId="0" borderId="27" xfId="1" applyNumberFormat="1" applyFont="1" applyBorder="1" applyAlignment="1">
      <alignment vertical="center"/>
    </xf>
    <xf numFmtId="181" fontId="13" fillId="0" borderId="28" xfId="1" applyNumberFormat="1" applyFont="1" applyBorder="1" applyAlignment="1">
      <alignment vertical="center"/>
    </xf>
    <xf numFmtId="0" fontId="9" fillId="0" borderId="3" xfId="0" applyFont="1" applyFill="1" applyBorder="1" applyAlignment="1">
      <alignment horizontal="center" vertical="center" textRotation="255" wrapText="1" shrinkToFit="1"/>
    </xf>
    <xf numFmtId="177" fontId="9" fillId="0" borderId="3" xfId="0" applyNumberFormat="1" applyFont="1" applyFill="1" applyBorder="1" applyAlignment="1">
      <alignment horizontal="right" vertical="center"/>
    </xf>
    <xf numFmtId="177" fontId="9" fillId="0" borderId="7" xfId="0" applyNumberFormat="1" applyFont="1" applyFill="1" applyBorder="1" applyAlignment="1">
      <alignment horizontal="right" vertical="center"/>
    </xf>
    <xf numFmtId="177" fontId="9" fillId="0" borderId="3" xfId="0" applyNumberFormat="1" applyFont="1" applyBorder="1" applyAlignment="1">
      <alignment horizontal="right" vertical="center"/>
    </xf>
    <xf numFmtId="177" fontId="9" fillId="0" borderId="7" xfId="0" applyNumberFormat="1" applyFont="1" applyBorder="1" applyAlignment="1">
      <alignment horizontal="right" vertical="center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38" fontId="9" fillId="0" borderId="3" xfId="1" applyFont="1" applyBorder="1" applyAlignment="1">
      <alignment horizontal="right" vertical="center" wrapText="1"/>
    </xf>
    <xf numFmtId="38" fontId="9" fillId="0" borderId="7" xfId="1" applyFont="1" applyBorder="1" applyAlignment="1">
      <alignment horizontal="right" vertical="center" wrapText="1"/>
    </xf>
    <xf numFmtId="38" fontId="9" fillId="0" borderId="3" xfId="1" applyFont="1" applyBorder="1" applyAlignment="1">
      <alignment horizontal="center" vertical="center"/>
    </xf>
    <xf numFmtId="38" fontId="9" fillId="0" borderId="7" xfId="1" applyFont="1" applyBorder="1" applyAlignment="1">
      <alignment horizontal="center" vertical="center"/>
    </xf>
    <xf numFmtId="0" fontId="9" fillId="0" borderId="3" xfId="0" applyFont="1" applyBorder="1" applyAlignment="1">
      <alignment horizontal="distributed" vertical="center" wrapText="1"/>
    </xf>
    <xf numFmtId="0" fontId="9" fillId="0" borderId="7" xfId="0" applyFont="1" applyBorder="1" applyAlignment="1">
      <alignment horizontal="distributed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right" vertical="center" wrapText="1"/>
    </xf>
    <xf numFmtId="0" fontId="9" fillId="0" borderId="7" xfId="0" applyFont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/>
    </xf>
    <xf numFmtId="0" fontId="9" fillId="0" borderId="7" xfId="0" applyFont="1" applyBorder="1" applyAlignment="1">
      <alignment horizontal="right" vertical="center"/>
    </xf>
    <xf numFmtId="176" fontId="13" fillId="0" borderId="3" xfId="0" applyNumberFormat="1" applyFont="1" applyBorder="1" applyAlignment="1">
      <alignment horizontal="center" vertical="center" wrapText="1"/>
    </xf>
    <xf numFmtId="176" fontId="13" fillId="0" borderId="7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3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9" fillId="0" borderId="7" xfId="0" applyFont="1" applyBorder="1" applyAlignment="1">
      <alignment horizontal="center"/>
    </xf>
    <xf numFmtId="176" fontId="9" fillId="0" borderId="3" xfId="0" applyNumberFormat="1" applyFont="1" applyBorder="1" applyAlignment="1">
      <alignment horizontal="center" vertical="center" wrapText="1"/>
    </xf>
    <xf numFmtId="176" fontId="9" fillId="0" borderId="7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distributed" vertical="center" wrapText="1"/>
    </xf>
    <xf numFmtId="176" fontId="0" fillId="0" borderId="7" xfId="0" applyNumberFormat="1" applyBorder="1" applyAlignment="1">
      <alignment vertical="center"/>
    </xf>
    <xf numFmtId="0" fontId="9" fillId="0" borderId="8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176" fontId="13" fillId="0" borderId="8" xfId="0" applyNumberFormat="1" applyFont="1" applyBorder="1" applyAlignment="1">
      <alignment horizontal="center" vertical="center" wrapText="1"/>
    </xf>
    <xf numFmtId="176" fontId="9" fillId="0" borderId="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3" fillId="0" borderId="1" xfId="0" applyNumberFormat="1" applyFont="1" applyBorder="1" applyAlignment="1">
      <alignment horizontal="right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177" fontId="11" fillId="0" borderId="3" xfId="0" applyNumberFormat="1" applyFont="1" applyFill="1" applyBorder="1" applyAlignment="1">
      <alignment horizontal="right" vertical="center"/>
    </xf>
    <xf numFmtId="177" fontId="11" fillId="0" borderId="7" xfId="0" applyNumberFormat="1" applyFont="1" applyFill="1" applyBorder="1" applyAlignment="1">
      <alignment horizontal="right" vertical="center"/>
    </xf>
    <xf numFmtId="177" fontId="11" fillId="0" borderId="3" xfId="0" applyNumberFormat="1" applyFont="1" applyBorder="1" applyAlignment="1">
      <alignment horizontal="right" vertical="center"/>
    </xf>
    <xf numFmtId="177" fontId="11" fillId="0" borderId="7" xfId="0" applyNumberFormat="1" applyFont="1" applyBorder="1" applyAlignment="1">
      <alignment horizontal="right" vertical="center"/>
    </xf>
    <xf numFmtId="0" fontId="9" fillId="0" borderId="3" xfId="0" applyNumberFormat="1" applyFont="1" applyBorder="1" applyAlignment="1">
      <alignment horizontal="right" vertical="center" wrapText="1"/>
    </xf>
    <xf numFmtId="0" fontId="9" fillId="0" borderId="7" xfId="0" applyNumberFormat="1" applyFont="1" applyBorder="1" applyAlignment="1">
      <alignment horizontal="right" vertical="center" wrapText="1"/>
    </xf>
    <xf numFmtId="0" fontId="9" fillId="0" borderId="3" xfId="0" applyNumberFormat="1" applyFont="1" applyBorder="1" applyAlignment="1">
      <alignment horizontal="right" vertical="center"/>
    </xf>
    <xf numFmtId="0" fontId="9" fillId="0" borderId="7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 textRotation="255" wrapText="1"/>
    </xf>
    <xf numFmtId="0" fontId="4" fillId="0" borderId="8" xfId="0" applyFont="1" applyBorder="1" applyAlignment="1">
      <alignment horizontal="center" vertical="center" textRotation="255" wrapText="1"/>
    </xf>
    <xf numFmtId="0" fontId="4" fillId="0" borderId="7" xfId="0" applyFont="1" applyBorder="1" applyAlignment="1">
      <alignment horizontal="center" vertical="center" textRotation="255" wrapText="1"/>
    </xf>
    <xf numFmtId="0" fontId="0" fillId="0" borderId="7" xfId="0" applyFont="1" applyBorder="1" applyAlignment="1"/>
    <xf numFmtId="0" fontId="9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/>
    <xf numFmtId="0" fontId="9" fillId="0" borderId="10" xfId="0" applyNumberFormat="1" applyFont="1" applyBorder="1" applyAlignment="1">
      <alignment horizontal="right" vertical="center" wrapText="1"/>
    </xf>
    <xf numFmtId="0" fontId="9" fillId="0" borderId="12" xfId="0" applyNumberFormat="1" applyFont="1" applyBorder="1" applyAlignment="1">
      <alignment horizontal="right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0" fontId="0" fillId="0" borderId="7" xfId="0" applyNumberFormat="1" applyFont="1" applyBorder="1" applyAlignment="1"/>
    <xf numFmtId="177" fontId="11" fillId="0" borderId="4" xfId="0" applyNumberFormat="1" applyFont="1" applyFill="1" applyBorder="1" applyAlignment="1">
      <alignment horizontal="center" vertical="center"/>
    </xf>
    <xf numFmtId="177" fontId="12" fillId="0" borderId="5" xfId="0" applyNumberFormat="1" applyFont="1" applyFill="1" applyBorder="1" applyAlignment="1"/>
    <xf numFmtId="177" fontId="12" fillId="0" borderId="6" xfId="0" applyNumberFormat="1" applyFont="1" applyFill="1" applyBorder="1" applyAlignment="1"/>
    <xf numFmtId="0" fontId="0" fillId="0" borderId="6" xfId="0" applyFont="1" applyBorder="1" applyAlignment="1"/>
    <xf numFmtId="0" fontId="11" fillId="0" borderId="3" xfId="0" applyNumberFormat="1" applyFont="1" applyFill="1" applyBorder="1" applyAlignment="1">
      <alignment vertical="center"/>
    </xf>
    <xf numFmtId="0" fontId="11" fillId="0" borderId="7" xfId="0" applyNumberFormat="1" applyFont="1" applyFill="1" applyBorder="1" applyAlignment="1">
      <alignment vertical="center"/>
    </xf>
    <xf numFmtId="0" fontId="4" fillId="0" borderId="3" xfId="0" applyNumberFormat="1" applyFont="1" applyFill="1" applyBorder="1" applyAlignment="1">
      <alignment vertical="center"/>
    </xf>
    <xf numFmtId="0" fontId="4" fillId="0" borderId="7" xfId="0" applyNumberFormat="1" applyFont="1" applyFill="1" applyBorder="1" applyAlignment="1">
      <alignment vertical="center"/>
    </xf>
    <xf numFmtId="0" fontId="4" fillId="0" borderId="3" xfId="1" applyNumberFormat="1" applyFont="1" applyBorder="1" applyAlignment="1">
      <alignment vertical="center"/>
    </xf>
    <xf numFmtId="0" fontId="4" fillId="0" borderId="7" xfId="1" applyNumberFormat="1" applyFont="1" applyBorder="1" applyAlignment="1">
      <alignment vertical="center"/>
    </xf>
    <xf numFmtId="38" fontId="9" fillId="0" borderId="10" xfId="0" applyNumberFormat="1" applyFont="1" applyBorder="1" applyAlignment="1">
      <alignment horizontal="right" vertical="center" wrapText="1"/>
    </xf>
    <xf numFmtId="38" fontId="9" fillId="0" borderId="12" xfId="0" applyNumberFormat="1" applyFont="1" applyBorder="1" applyAlignment="1">
      <alignment horizontal="right" vertical="center" wrapText="1"/>
    </xf>
    <xf numFmtId="38" fontId="9" fillId="0" borderId="3" xfId="1" applyFont="1" applyBorder="1" applyAlignment="1">
      <alignment horizontal="right" vertical="center"/>
    </xf>
    <xf numFmtId="38" fontId="9" fillId="0" borderId="7" xfId="1" applyFont="1" applyBorder="1" applyAlignment="1">
      <alignment horizontal="right" vertical="center"/>
    </xf>
    <xf numFmtId="0" fontId="11" fillId="0" borderId="3" xfId="0" applyNumberFormat="1" applyFont="1" applyBorder="1" applyAlignment="1">
      <alignment vertical="center"/>
    </xf>
    <xf numFmtId="0" fontId="11" fillId="0" borderId="7" xfId="0" applyNumberFormat="1" applyFont="1" applyBorder="1" applyAlignment="1">
      <alignment vertical="center"/>
    </xf>
    <xf numFmtId="0" fontId="9" fillId="0" borderId="15" xfId="0" applyFont="1" applyBorder="1" applyAlignment="1">
      <alignment horizontal="right" vertical="center" wrapText="1"/>
    </xf>
    <xf numFmtId="0" fontId="9" fillId="0" borderId="12" xfId="0" applyFont="1" applyBorder="1" applyAlignment="1">
      <alignment horizontal="right" vertical="center" wrapText="1"/>
    </xf>
    <xf numFmtId="0" fontId="9" fillId="0" borderId="8" xfId="0" applyFont="1" applyBorder="1" applyAlignment="1">
      <alignment horizontal="right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right" vertical="center" wrapText="1"/>
    </xf>
    <xf numFmtId="0" fontId="10" fillId="0" borderId="14" xfId="0" applyFont="1" applyBorder="1" applyAlignment="1">
      <alignment horizontal="right" vertical="center" wrapText="1"/>
    </xf>
    <xf numFmtId="0" fontId="9" fillId="0" borderId="10" xfId="0" applyFont="1" applyBorder="1" applyAlignment="1">
      <alignment horizontal="right" vertical="center" wrapText="1"/>
    </xf>
    <xf numFmtId="0" fontId="4" fillId="0" borderId="3" xfId="0" applyNumberFormat="1" applyFont="1" applyBorder="1" applyAlignment="1">
      <alignment vertical="center"/>
    </xf>
    <xf numFmtId="0" fontId="4" fillId="0" borderId="7" xfId="0" applyNumberFormat="1" applyFont="1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38" fontId="9" fillId="0" borderId="10" xfId="1" applyFont="1" applyBorder="1" applyAlignment="1">
      <alignment horizontal="right" vertical="center" wrapText="1"/>
    </xf>
    <xf numFmtId="38" fontId="9" fillId="0" borderId="12" xfId="1" applyFont="1" applyBorder="1" applyAlignment="1">
      <alignment horizontal="right" vertical="center" wrapText="1"/>
    </xf>
    <xf numFmtId="0" fontId="10" fillId="0" borderId="11" xfId="0" applyFont="1" applyBorder="1" applyAlignment="1">
      <alignment horizontal="right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horizontal="center" vertical="center" wrapText="1"/>
    </xf>
    <xf numFmtId="177" fontId="9" fillId="0" borderId="4" xfId="0" applyNumberFormat="1" applyFont="1" applyBorder="1" applyAlignment="1">
      <alignment horizontal="center" vertical="center" wrapText="1"/>
    </xf>
    <xf numFmtId="177" fontId="9" fillId="0" borderId="5" xfId="0" applyNumberFormat="1" applyFont="1" applyBorder="1" applyAlignment="1">
      <alignment horizontal="center" vertical="center" wrapText="1"/>
    </xf>
    <xf numFmtId="177" fontId="9" fillId="0" borderId="6" xfId="0" applyNumberFormat="1" applyFont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2" xfId="0" applyFont="1" applyFill="1" applyBorder="1" applyAlignment="1">
      <alignment horizontal="distributed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11" xfId="0" applyFont="1" applyBorder="1" applyAlignment="1">
      <alignment horizontal="left" wrapText="1"/>
    </xf>
    <xf numFmtId="0" fontId="9" fillId="0" borderId="12" xfId="0" applyFont="1" applyBorder="1" applyAlignment="1">
      <alignment horizontal="left" wrapText="1"/>
    </xf>
    <xf numFmtId="0" fontId="9" fillId="0" borderId="3" xfId="0" applyFont="1" applyFill="1" applyBorder="1" applyAlignment="1">
      <alignment horizontal="center" vertical="center" textRotation="255"/>
    </xf>
    <xf numFmtId="0" fontId="9" fillId="0" borderId="8" xfId="0" applyFont="1" applyFill="1" applyBorder="1" applyAlignment="1">
      <alignment horizontal="center" vertical="center" textRotation="255"/>
    </xf>
    <xf numFmtId="0" fontId="9" fillId="0" borderId="7" xfId="0" applyFont="1" applyFill="1" applyBorder="1" applyAlignment="1">
      <alignment horizontal="center" vertical="center" textRotation="255"/>
    </xf>
    <xf numFmtId="0" fontId="4" fillId="0" borderId="1" xfId="0" applyFont="1" applyBorder="1" applyAlignment="1">
      <alignment horizontal="right" vertical="top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distributed" vertical="center"/>
    </xf>
    <xf numFmtId="0" fontId="9" fillId="0" borderId="10" xfId="0" applyFont="1" applyFill="1" applyBorder="1" applyAlignment="1">
      <alignment horizontal="distributed" vertical="center"/>
    </xf>
    <xf numFmtId="0" fontId="9" fillId="0" borderId="11" xfId="0" applyFont="1" applyFill="1" applyBorder="1" applyAlignment="1">
      <alignment horizontal="distributed" vertical="center"/>
    </xf>
    <xf numFmtId="0" fontId="9" fillId="0" borderId="12" xfId="0" applyFont="1" applyFill="1" applyBorder="1" applyAlignment="1">
      <alignment horizontal="distributed" vertical="center"/>
    </xf>
    <xf numFmtId="0" fontId="4" fillId="0" borderId="1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4" fillId="0" borderId="12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/>
    </xf>
    <xf numFmtId="176" fontId="4" fillId="0" borderId="6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textRotation="255"/>
    </xf>
    <xf numFmtId="0" fontId="4" fillId="0" borderId="8" xfId="0" applyFont="1" applyFill="1" applyBorder="1" applyAlignment="1">
      <alignment horizontal="center" vertical="center" textRotation="255"/>
    </xf>
    <xf numFmtId="0" fontId="4" fillId="0" borderId="7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/>
    </xf>
    <xf numFmtId="179" fontId="9" fillId="0" borderId="0" xfId="0" applyNumberFormat="1" applyFont="1" applyFill="1" applyBorder="1" applyAlignment="1">
      <alignment horizontal="center" vertical="center"/>
    </xf>
    <xf numFmtId="179" fontId="9" fillId="0" borderId="15" xfId="0" applyNumberFormat="1" applyFont="1" applyFill="1" applyBorder="1" applyAlignment="1">
      <alignment horizontal="center" vertical="center"/>
    </xf>
    <xf numFmtId="181" fontId="9" fillId="0" borderId="3" xfId="1" applyNumberFormat="1" applyFont="1" applyFill="1" applyBorder="1" applyAlignment="1">
      <alignment horizontal="right" vertical="center"/>
    </xf>
    <xf numFmtId="181" fontId="9" fillId="0" borderId="7" xfId="1" applyNumberFormat="1" applyFont="1" applyFill="1" applyBorder="1" applyAlignment="1">
      <alignment horizontal="right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181" fontId="9" fillId="0" borderId="16" xfId="0" applyNumberFormat="1" applyFont="1" applyFill="1" applyBorder="1" applyAlignment="1">
      <alignment horizontal="right" vertical="center"/>
    </xf>
    <xf numFmtId="181" fontId="9" fillId="0" borderId="19" xfId="0" applyNumberFormat="1" applyFont="1" applyFill="1" applyBorder="1" applyAlignment="1">
      <alignment horizontal="right" vertical="center"/>
    </xf>
    <xf numFmtId="0" fontId="9" fillId="0" borderId="6" xfId="0" applyFont="1" applyFill="1" applyBorder="1" applyAlignment="1">
      <alignment horizontal="distributed" vertical="center"/>
    </xf>
    <xf numFmtId="181" fontId="9" fillId="0" borderId="7" xfId="0" applyNumberFormat="1" applyFont="1" applyFill="1" applyBorder="1" applyAlignment="1">
      <alignment horizontal="right" vertical="center"/>
    </xf>
    <xf numFmtId="181" fontId="9" fillId="0" borderId="10" xfId="1" applyNumberFormat="1" applyFont="1" applyFill="1" applyBorder="1" applyAlignment="1">
      <alignment horizontal="right" vertical="center"/>
    </xf>
    <xf numFmtId="181" fontId="9" fillId="0" borderId="12" xfId="1" applyNumberFormat="1" applyFont="1" applyFill="1" applyBorder="1" applyAlignment="1">
      <alignment horizontal="right" vertical="center"/>
    </xf>
    <xf numFmtId="181" fontId="13" fillId="0" borderId="7" xfId="0" applyNumberFormat="1" applyFont="1" applyFill="1" applyBorder="1" applyAlignment="1">
      <alignment horizontal="right" vertical="center"/>
    </xf>
    <xf numFmtId="0" fontId="9" fillId="0" borderId="2" xfId="0" applyFont="1" applyFill="1" applyBorder="1" applyAlignment="1">
      <alignment horizontal="center" vertical="center" textRotation="255"/>
    </xf>
    <xf numFmtId="0" fontId="9" fillId="0" borderId="6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right" vertical="center"/>
    </xf>
    <xf numFmtId="0" fontId="9" fillId="0" borderId="2" xfId="0" applyFont="1" applyFill="1" applyBorder="1" applyAlignment="1">
      <alignment horizontal="right" vertical="center"/>
    </xf>
    <xf numFmtId="0" fontId="13" fillId="0" borderId="19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184" fontId="13" fillId="0" borderId="19" xfId="0" applyNumberFormat="1" applyFont="1" applyFill="1" applyBorder="1" applyAlignment="1">
      <alignment horizontal="right" vertical="center"/>
    </xf>
    <xf numFmtId="184" fontId="13" fillId="0" borderId="2" xfId="0" applyNumberFormat="1" applyFont="1" applyFill="1" applyBorder="1" applyAlignment="1">
      <alignment horizontal="right" vertical="center"/>
    </xf>
    <xf numFmtId="0" fontId="13" fillId="0" borderId="6" xfId="0" applyFont="1" applyFill="1" applyBorder="1" applyAlignment="1">
      <alignment horizontal="distributed" vertical="center"/>
    </xf>
    <xf numFmtId="0" fontId="13" fillId="0" borderId="10" xfId="0" applyFont="1" applyFill="1" applyBorder="1" applyAlignment="1">
      <alignment horizontal="distributed" vertical="center"/>
    </xf>
    <xf numFmtId="183" fontId="13" fillId="0" borderId="2" xfId="1" applyNumberFormat="1" applyFont="1" applyFill="1" applyBorder="1" applyAlignment="1">
      <alignment horizontal="right" vertical="center"/>
    </xf>
    <xf numFmtId="183" fontId="13" fillId="0" borderId="3" xfId="1" applyNumberFormat="1" applyFont="1" applyFill="1" applyBorder="1" applyAlignment="1">
      <alignment horizontal="right" vertical="center"/>
    </xf>
    <xf numFmtId="38" fontId="9" fillId="0" borderId="9" xfId="1" applyFont="1" applyFill="1" applyBorder="1" applyAlignment="1">
      <alignment horizontal="center" vertical="center"/>
    </xf>
    <xf numFmtId="38" fontId="9" fillId="0" borderId="13" xfId="1" applyFont="1" applyFill="1" applyBorder="1" applyAlignment="1">
      <alignment horizontal="center" vertical="center"/>
    </xf>
    <xf numFmtId="38" fontId="9" fillId="0" borderId="10" xfId="1" applyFont="1" applyFill="1" applyBorder="1" applyAlignment="1">
      <alignment horizontal="center" vertical="center"/>
    </xf>
    <xf numFmtId="38" fontId="9" fillId="0" borderId="14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center" vertical="center"/>
    </xf>
    <xf numFmtId="38" fontId="9" fillId="0" borderId="15" xfId="1" applyFont="1" applyFill="1" applyBorder="1" applyAlignment="1">
      <alignment horizontal="center" vertical="center"/>
    </xf>
    <xf numFmtId="38" fontId="9" fillId="0" borderId="2" xfId="1" applyFont="1" applyFill="1" applyBorder="1" applyAlignment="1">
      <alignment horizontal="center" vertical="center"/>
    </xf>
    <xf numFmtId="38" fontId="9" fillId="0" borderId="2" xfId="1" applyFont="1" applyFill="1" applyBorder="1" applyAlignment="1">
      <alignment horizontal="center" vertical="center" shrinkToFit="1"/>
    </xf>
    <xf numFmtId="184" fontId="13" fillId="0" borderId="2" xfId="1" applyNumberFormat="1" applyFont="1" applyFill="1" applyBorder="1" applyAlignment="1">
      <alignment horizontal="right" vertical="center"/>
    </xf>
    <xf numFmtId="184" fontId="13" fillId="2" borderId="2" xfId="1" applyNumberFormat="1" applyFont="1" applyFill="1" applyBorder="1" applyAlignment="1">
      <alignment horizontal="right" vertical="center"/>
    </xf>
    <xf numFmtId="38" fontId="9" fillId="0" borderId="11" xfId="1" applyFont="1" applyFill="1" applyBorder="1" applyAlignment="1">
      <alignment horizontal="center" vertical="center"/>
    </xf>
    <xf numFmtId="38" fontId="9" fillId="0" borderId="1" xfId="1" applyFont="1" applyFill="1" applyBorder="1" applyAlignment="1">
      <alignment horizontal="center" vertical="center"/>
    </xf>
    <xf numFmtId="38" fontId="9" fillId="0" borderId="12" xfId="1" applyFont="1" applyFill="1" applyBorder="1" applyAlignment="1">
      <alignment horizontal="center" vertical="center"/>
    </xf>
    <xf numFmtId="183" fontId="9" fillId="0" borderId="2" xfId="1" applyNumberFormat="1" applyFont="1" applyFill="1" applyBorder="1" applyAlignment="1">
      <alignment horizontal="right" vertical="center"/>
    </xf>
    <xf numFmtId="182" fontId="9" fillId="0" borderId="1" xfId="0" applyNumberFormat="1" applyFont="1" applyFill="1" applyBorder="1" applyAlignment="1">
      <alignment horizontal="right" vertical="center"/>
    </xf>
    <xf numFmtId="182" fontId="9" fillId="0" borderId="1" xfId="0" applyNumberFormat="1" applyFont="1" applyFill="1" applyBorder="1" applyAlignment="1">
      <alignment vertical="center"/>
    </xf>
    <xf numFmtId="0" fontId="9" fillId="0" borderId="3" xfId="0" applyFont="1" applyFill="1" applyBorder="1" applyAlignment="1">
      <alignment horizontal="distributed" vertical="center" wrapText="1"/>
    </xf>
    <xf numFmtId="0" fontId="9" fillId="0" borderId="8" xfId="0" applyFont="1" applyFill="1" applyBorder="1" applyAlignment="1">
      <alignment horizontal="distributed" vertical="center" wrapText="1"/>
    </xf>
    <xf numFmtId="0" fontId="9" fillId="0" borderId="7" xfId="0" applyFont="1" applyFill="1" applyBorder="1" applyAlignment="1">
      <alignment horizontal="distributed" vertical="center" wrapText="1"/>
    </xf>
    <xf numFmtId="185" fontId="13" fillId="0" borderId="24" xfId="0" applyNumberFormat="1" applyFont="1" applyBorder="1" applyAlignment="1">
      <alignment horizontal="center" vertical="center"/>
    </xf>
    <xf numFmtId="185" fontId="13" fillId="0" borderId="21" xfId="0" applyNumberFormat="1" applyFont="1" applyBorder="1" applyAlignment="1">
      <alignment horizontal="center" vertical="center"/>
    </xf>
    <xf numFmtId="185" fontId="13" fillId="0" borderId="28" xfId="0" applyNumberFormat="1" applyFont="1" applyBorder="1" applyAlignment="1">
      <alignment horizontal="center" vertical="center"/>
    </xf>
    <xf numFmtId="185" fontId="13" fillId="0" borderId="7" xfId="0" applyNumberFormat="1" applyFont="1" applyBorder="1" applyAlignment="1">
      <alignment horizontal="center" vertical="center"/>
    </xf>
    <xf numFmtId="185" fontId="13" fillId="0" borderId="2" xfId="0" applyNumberFormat="1" applyFont="1" applyBorder="1" applyAlignment="1">
      <alignment horizontal="distributed" vertical="center"/>
    </xf>
    <xf numFmtId="181" fontId="13" fillId="0" borderId="3" xfId="1" applyNumberFormat="1" applyFont="1" applyBorder="1" applyAlignment="1">
      <alignment horizontal="right" vertical="center"/>
    </xf>
    <xf numFmtId="181" fontId="13" fillId="0" borderId="7" xfId="1" applyNumberFormat="1" applyFont="1" applyBorder="1" applyAlignment="1">
      <alignment horizontal="right" vertical="center"/>
    </xf>
    <xf numFmtId="185" fontId="13" fillId="0" borderId="20" xfId="0" applyNumberFormat="1" applyFont="1" applyBorder="1" applyAlignment="1">
      <alignment horizontal="center" vertical="center" textRotation="255"/>
    </xf>
    <xf numFmtId="185" fontId="13" fillId="0" borderId="21" xfId="0" applyNumberFormat="1" applyFont="1" applyBorder="1" applyAlignment="1">
      <alignment horizontal="center" vertical="center" textRotation="255"/>
    </xf>
    <xf numFmtId="185" fontId="13" fillId="0" borderId="22" xfId="0" applyNumberFormat="1" applyFont="1" applyBorder="1" applyAlignment="1">
      <alignment horizontal="distributed" vertical="center"/>
    </xf>
    <xf numFmtId="185" fontId="13" fillId="0" borderId="16" xfId="0" applyNumberFormat="1" applyFont="1" applyBorder="1" applyAlignment="1">
      <alignment horizontal="distributed" vertical="center"/>
    </xf>
    <xf numFmtId="181" fontId="13" fillId="0" borderId="22" xfId="1" applyNumberFormat="1" applyFont="1" applyBorder="1" applyAlignment="1">
      <alignment horizontal="right" vertical="center"/>
    </xf>
    <xf numFmtId="181" fontId="13" fillId="0" borderId="16" xfId="1" applyNumberFormat="1" applyFont="1" applyBorder="1" applyAlignment="1">
      <alignment horizontal="right" vertical="center"/>
    </xf>
    <xf numFmtId="185" fontId="13" fillId="0" borderId="2" xfId="0" applyNumberFormat="1" applyFont="1" applyBorder="1" applyAlignment="1">
      <alignment horizontal="center" vertical="center" textRotation="255"/>
    </xf>
    <xf numFmtId="185" fontId="13" fillId="0" borderId="2" xfId="0" applyNumberFormat="1" applyFont="1" applyBorder="1" applyAlignment="1">
      <alignment horizontal="center" vertical="center"/>
    </xf>
    <xf numFmtId="185" fontId="13" fillId="0" borderId="6" xfId="0" applyNumberFormat="1" applyFont="1" applyBorder="1" applyAlignment="1">
      <alignment horizontal="center" vertical="center"/>
    </xf>
    <xf numFmtId="38" fontId="9" fillId="0" borderId="17" xfId="1" applyFont="1" applyFill="1" applyBorder="1" applyAlignment="1">
      <alignment horizontal="right" vertical="center"/>
    </xf>
    <xf numFmtId="0" fontId="13" fillId="0" borderId="25" xfId="0" applyFont="1" applyFill="1" applyBorder="1" applyAlignment="1">
      <alignment horizontal="right" vertical="center"/>
    </xf>
    <xf numFmtId="38" fontId="9" fillId="0" borderId="18" xfId="1" applyFont="1" applyFill="1" applyBorder="1" applyAlignment="1">
      <alignment horizontal="right" vertical="center"/>
    </xf>
    <xf numFmtId="0" fontId="13" fillId="0" borderId="34" xfId="0" applyFont="1" applyFill="1" applyBorder="1" applyAlignment="1">
      <alignment horizontal="right" vertical="center"/>
    </xf>
    <xf numFmtId="0" fontId="9" fillId="0" borderId="28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38" fontId="9" fillId="0" borderId="35" xfId="1" applyFont="1" applyFill="1" applyBorder="1" applyAlignment="1">
      <alignment horizontal="right" vertical="center"/>
    </xf>
    <xf numFmtId="38" fontId="9" fillId="0" borderId="11" xfId="1" applyFont="1" applyFill="1" applyBorder="1" applyAlignment="1">
      <alignment horizontal="right" vertical="center"/>
    </xf>
    <xf numFmtId="38" fontId="9" fillId="0" borderId="28" xfId="1" applyFont="1" applyFill="1" applyBorder="1" applyAlignment="1">
      <alignment horizontal="right" vertical="center"/>
    </xf>
    <xf numFmtId="38" fontId="9" fillId="0" borderId="7" xfId="1" applyFont="1" applyFill="1" applyBorder="1" applyAlignment="1">
      <alignment horizontal="right" vertical="center"/>
    </xf>
    <xf numFmtId="0" fontId="9" fillId="0" borderId="17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38" fontId="9" fillId="0" borderId="25" xfId="1" applyFont="1" applyFill="1" applyBorder="1" applyAlignment="1">
      <alignment horizontal="right" vertical="center"/>
    </xf>
    <xf numFmtId="38" fontId="9" fillId="0" borderId="32" xfId="1" applyFont="1" applyFill="1" applyBorder="1" applyAlignment="1">
      <alignment horizontal="right" vertical="center"/>
    </xf>
    <xf numFmtId="0" fontId="13" fillId="0" borderId="33" xfId="0" applyFont="1" applyFill="1" applyBorder="1" applyAlignment="1">
      <alignment horizontal="right" vertical="center"/>
    </xf>
    <xf numFmtId="38" fontId="9" fillId="0" borderId="2" xfId="1" applyFont="1" applyFill="1" applyBorder="1" applyAlignment="1">
      <alignment horizontal="right" vertical="center"/>
    </xf>
    <xf numFmtId="0" fontId="9" fillId="0" borderId="22" xfId="0" applyFont="1" applyFill="1" applyBorder="1" applyAlignment="1">
      <alignment horizontal="distributed" vertical="center"/>
    </xf>
    <xf numFmtId="38" fontId="9" fillId="0" borderId="22" xfId="1" applyFont="1" applyFill="1" applyBorder="1" applyAlignment="1">
      <alignment horizontal="right" vertical="center"/>
    </xf>
    <xf numFmtId="38" fontId="9" fillId="0" borderId="29" xfId="1" applyFont="1" applyFill="1" applyBorder="1" applyAlignment="1">
      <alignment horizontal="center" vertical="center"/>
    </xf>
    <xf numFmtId="38" fontId="9" fillId="0" borderId="30" xfId="1" applyFont="1" applyFill="1" applyBorder="1" applyAlignment="1">
      <alignment horizontal="center" vertical="center"/>
    </xf>
    <xf numFmtId="38" fontId="9" fillId="0" borderId="31" xfId="1" applyFont="1" applyFill="1" applyBorder="1" applyAlignment="1">
      <alignment horizontal="center" vertical="center"/>
    </xf>
    <xf numFmtId="38" fontId="9" fillId="0" borderId="1" xfId="1" applyFont="1" applyFill="1" applyBorder="1" applyAlignment="1">
      <alignment horizontal="right" vertical="center"/>
    </xf>
    <xf numFmtId="0" fontId="9" fillId="0" borderId="2" xfId="0" applyFont="1" applyFill="1" applyBorder="1" applyAlignment="1">
      <alignment horizontal="center" vertical="center" textRotation="255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476250</xdr:colOff>
      <xdr:row>33</xdr:row>
      <xdr:rowOff>19050</xdr:rowOff>
    </xdr:from>
    <xdr:to>
      <xdr:col>11</xdr:col>
      <xdr:colOff>620250</xdr:colOff>
      <xdr:row>33</xdr:row>
      <xdr:rowOff>163050</xdr:rowOff>
    </xdr:to>
    <xdr:sp macro="" textlink="">
      <xdr:nvSpPr>
        <xdr:cNvPr id="2" name="Rectangle 5"/>
        <xdr:cNvSpPr>
          <a:spLocks noChangeArrowheads="1"/>
        </xdr:cNvSpPr>
      </xdr:nvSpPr>
      <xdr:spPr bwMode="auto">
        <a:xfrm>
          <a:off x="7734300" y="5791200"/>
          <a:ext cx="144000" cy="144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466725</xdr:colOff>
      <xdr:row>55</xdr:row>
      <xdr:rowOff>19050</xdr:rowOff>
    </xdr:from>
    <xdr:to>
      <xdr:col>11</xdr:col>
      <xdr:colOff>610725</xdr:colOff>
      <xdr:row>55</xdr:row>
      <xdr:rowOff>163050</xdr:rowOff>
    </xdr:to>
    <xdr:sp macro="" textlink="">
      <xdr:nvSpPr>
        <xdr:cNvPr id="3" name="Rectangle 7"/>
        <xdr:cNvSpPr>
          <a:spLocks noChangeArrowheads="1"/>
        </xdr:cNvSpPr>
      </xdr:nvSpPr>
      <xdr:spPr bwMode="auto">
        <a:xfrm>
          <a:off x="7724775" y="9563100"/>
          <a:ext cx="144000" cy="144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485775</xdr:colOff>
      <xdr:row>37</xdr:row>
      <xdr:rowOff>19050</xdr:rowOff>
    </xdr:from>
    <xdr:to>
      <xdr:col>11</xdr:col>
      <xdr:colOff>629775</xdr:colOff>
      <xdr:row>37</xdr:row>
      <xdr:rowOff>163050</xdr:rowOff>
    </xdr:to>
    <xdr:sp macro="" textlink="">
      <xdr:nvSpPr>
        <xdr:cNvPr id="4" name="Rectangle 8"/>
        <xdr:cNvSpPr>
          <a:spLocks noChangeArrowheads="1"/>
        </xdr:cNvSpPr>
      </xdr:nvSpPr>
      <xdr:spPr bwMode="auto">
        <a:xfrm flipV="1">
          <a:off x="7743825" y="6477000"/>
          <a:ext cx="144000" cy="144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476250</xdr:colOff>
      <xdr:row>17</xdr:row>
      <xdr:rowOff>9525</xdr:rowOff>
    </xdr:from>
    <xdr:to>
      <xdr:col>11</xdr:col>
      <xdr:colOff>620250</xdr:colOff>
      <xdr:row>17</xdr:row>
      <xdr:rowOff>153525</xdr:rowOff>
    </xdr:to>
    <xdr:sp macro="" textlink="">
      <xdr:nvSpPr>
        <xdr:cNvPr id="5" name="Rectangle 11"/>
        <xdr:cNvSpPr>
          <a:spLocks noChangeArrowheads="1"/>
        </xdr:cNvSpPr>
      </xdr:nvSpPr>
      <xdr:spPr bwMode="auto">
        <a:xfrm>
          <a:off x="7734300" y="3038475"/>
          <a:ext cx="144000" cy="144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476250</xdr:colOff>
      <xdr:row>9</xdr:row>
      <xdr:rowOff>19050</xdr:rowOff>
    </xdr:from>
    <xdr:to>
      <xdr:col>11</xdr:col>
      <xdr:colOff>620250</xdr:colOff>
      <xdr:row>9</xdr:row>
      <xdr:rowOff>163050</xdr:rowOff>
    </xdr:to>
    <xdr:sp macro="" textlink="">
      <xdr:nvSpPr>
        <xdr:cNvPr id="6" name="Rectangle 12"/>
        <xdr:cNvSpPr>
          <a:spLocks noChangeArrowheads="1"/>
        </xdr:cNvSpPr>
      </xdr:nvSpPr>
      <xdr:spPr bwMode="auto">
        <a:xfrm>
          <a:off x="7734300" y="1676400"/>
          <a:ext cx="144000" cy="144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466725</xdr:colOff>
      <xdr:row>11</xdr:row>
      <xdr:rowOff>19050</xdr:rowOff>
    </xdr:from>
    <xdr:to>
      <xdr:col>11</xdr:col>
      <xdr:colOff>610725</xdr:colOff>
      <xdr:row>11</xdr:row>
      <xdr:rowOff>163050</xdr:rowOff>
    </xdr:to>
    <xdr:sp macro="" textlink="">
      <xdr:nvSpPr>
        <xdr:cNvPr id="7" name="Rectangle 16"/>
        <xdr:cNvSpPr>
          <a:spLocks noChangeArrowheads="1"/>
        </xdr:cNvSpPr>
      </xdr:nvSpPr>
      <xdr:spPr bwMode="auto">
        <a:xfrm>
          <a:off x="7724775" y="2019300"/>
          <a:ext cx="144000" cy="144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476250</xdr:colOff>
      <xdr:row>35</xdr:row>
      <xdr:rowOff>19050</xdr:rowOff>
    </xdr:from>
    <xdr:to>
      <xdr:col>11</xdr:col>
      <xdr:colOff>620250</xdr:colOff>
      <xdr:row>35</xdr:row>
      <xdr:rowOff>163050</xdr:rowOff>
    </xdr:to>
    <xdr:sp macro="" textlink="">
      <xdr:nvSpPr>
        <xdr:cNvPr id="8" name="Rectangle 17"/>
        <xdr:cNvSpPr>
          <a:spLocks noChangeArrowheads="1"/>
        </xdr:cNvSpPr>
      </xdr:nvSpPr>
      <xdr:spPr bwMode="auto">
        <a:xfrm>
          <a:off x="7734300" y="6134100"/>
          <a:ext cx="144000" cy="144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276225</xdr:colOff>
      <xdr:row>49</xdr:row>
      <xdr:rowOff>28575</xdr:rowOff>
    </xdr:from>
    <xdr:to>
      <xdr:col>11</xdr:col>
      <xdr:colOff>420225</xdr:colOff>
      <xdr:row>50</xdr:row>
      <xdr:rowOff>1125</xdr:rowOff>
    </xdr:to>
    <xdr:sp macro="" textlink="">
      <xdr:nvSpPr>
        <xdr:cNvPr id="9" name="Rectangle 18"/>
        <xdr:cNvSpPr>
          <a:spLocks noChangeArrowheads="1"/>
        </xdr:cNvSpPr>
      </xdr:nvSpPr>
      <xdr:spPr bwMode="auto">
        <a:xfrm flipV="1">
          <a:off x="7534275" y="8543925"/>
          <a:ext cx="144000" cy="144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466725</xdr:colOff>
      <xdr:row>29</xdr:row>
      <xdr:rowOff>19050</xdr:rowOff>
    </xdr:from>
    <xdr:to>
      <xdr:col>11</xdr:col>
      <xdr:colOff>609600</xdr:colOff>
      <xdr:row>29</xdr:row>
      <xdr:rowOff>163050</xdr:rowOff>
    </xdr:to>
    <xdr:sp macro="" textlink="">
      <xdr:nvSpPr>
        <xdr:cNvPr id="10" name="Rectangle 19"/>
        <xdr:cNvSpPr>
          <a:spLocks noChangeArrowheads="1"/>
        </xdr:cNvSpPr>
      </xdr:nvSpPr>
      <xdr:spPr bwMode="auto">
        <a:xfrm>
          <a:off x="7724775" y="5105400"/>
          <a:ext cx="142875" cy="144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476250</xdr:colOff>
      <xdr:row>21</xdr:row>
      <xdr:rowOff>28575</xdr:rowOff>
    </xdr:from>
    <xdr:to>
      <xdr:col>11</xdr:col>
      <xdr:colOff>620250</xdr:colOff>
      <xdr:row>22</xdr:row>
      <xdr:rowOff>1125</xdr:rowOff>
    </xdr:to>
    <xdr:sp macro="" textlink="">
      <xdr:nvSpPr>
        <xdr:cNvPr id="11" name="Rectangle 11"/>
        <xdr:cNvSpPr>
          <a:spLocks noChangeArrowheads="1"/>
        </xdr:cNvSpPr>
      </xdr:nvSpPr>
      <xdr:spPr bwMode="auto">
        <a:xfrm>
          <a:off x="7734300" y="3743325"/>
          <a:ext cx="144000" cy="144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466725</xdr:colOff>
      <xdr:row>27</xdr:row>
      <xdr:rowOff>9525</xdr:rowOff>
    </xdr:from>
    <xdr:to>
      <xdr:col>11</xdr:col>
      <xdr:colOff>610725</xdr:colOff>
      <xdr:row>27</xdr:row>
      <xdr:rowOff>153525</xdr:rowOff>
    </xdr:to>
    <xdr:sp macro="" textlink="">
      <xdr:nvSpPr>
        <xdr:cNvPr id="12" name="Rectangle 11"/>
        <xdr:cNvSpPr>
          <a:spLocks noChangeArrowheads="1"/>
        </xdr:cNvSpPr>
      </xdr:nvSpPr>
      <xdr:spPr bwMode="auto">
        <a:xfrm>
          <a:off x="7724775" y="4752975"/>
          <a:ext cx="144000" cy="144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476250</xdr:colOff>
      <xdr:row>49</xdr:row>
      <xdr:rowOff>28575</xdr:rowOff>
    </xdr:from>
    <xdr:to>
      <xdr:col>11</xdr:col>
      <xdr:colOff>620250</xdr:colOff>
      <xdr:row>50</xdr:row>
      <xdr:rowOff>1125</xdr:rowOff>
    </xdr:to>
    <xdr:sp macro="" textlink="">
      <xdr:nvSpPr>
        <xdr:cNvPr id="13" name="Oval 9"/>
        <xdr:cNvSpPr>
          <a:spLocks noChangeArrowheads="1"/>
        </xdr:cNvSpPr>
      </xdr:nvSpPr>
      <xdr:spPr bwMode="auto">
        <a:xfrm>
          <a:off x="7734300" y="8543925"/>
          <a:ext cx="144000" cy="144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285750</xdr:colOff>
      <xdr:row>57</xdr:row>
      <xdr:rowOff>19050</xdr:rowOff>
    </xdr:from>
    <xdr:to>
      <xdr:col>11</xdr:col>
      <xdr:colOff>465750</xdr:colOff>
      <xdr:row>57</xdr:row>
      <xdr:rowOff>161925</xdr:rowOff>
    </xdr:to>
    <xdr:sp macro="" textlink="">
      <xdr:nvSpPr>
        <xdr:cNvPr id="14" name="Rectangle 18"/>
        <xdr:cNvSpPr>
          <a:spLocks noChangeArrowheads="1"/>
        </xdr:cNvSpPr>
      </xdr:nvSpPr>
      <xdr:spPr bwMode="auto">
        <a:xfrm flipV="1">
          <a:off x="7543800" y="9906000"/>
          <a:ext cx="180000" cy="1428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495300</xdr:colOff>
      <xdr:row>57</xdr:row>
      <xdr:rowOff>9524</xdr:rowOff>
    </xdr:from>
    <xdr:to>
      <xdr:col>11</xdr:col>
      <xdr:colOff>639300</xdr:colOff>
      <xdr:row>57</xdr:row>
      <xdr:rowOff>153524</xdr:rowOff>
    </xdr:to>
    <xdr:sp macro="" textlink="">
      <xdr:nvSpPr>
        <xdr:cNvPr id="15" name="Oval 9"/>
        <xdr:cNvSpPr>
          <a:spLocks noChangeArrowheads="1"/>
        </xdr:cNvSpPr>
      </xdr:nvSpPr>
      <xdr:spPr bwMode="auto">
        <a:xfrm>
          <a:off x="7753350" y="9896474"/>
          <a:ext cx="144000" cy="1440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476250</xdr:colOff>
      <xdr:row>5</xdr:row>
      <xdr:rowOff>19050</xdr:rowOff>
    </xdr:from>
    <xdr:to>
      <xdr:col>11</xdr:col>
      <xdr:colOff>620250</xdr:colOff>
      <xdr:row>5</xdr:row>
      <xdr:rowOff>163050</xdr:rowOff>
    </xdr:to>
    <xdr:sp macro="" textlink="">
      <xdr:nvSpPr>
        <xdr:cNvPr id="16" name="Rectangle 12"/>
        <xdr:cNvSpPr>
          <a:spLocks noChangeArrowheads="1"/>
        </xdr:cNvSpPr>
      </xdr:nvSpPr>
      <xdr:spPr bwMode="auto">
        <a:xfrm>
          <a:off x="7734300" y="990600"/>
          <a:ext cx="144000" cy="144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476250</xdr:colOff>
      <xdr:row>7</xdr:row>
      <xdr:rowOff>19050</xdr:rowOff>
    </xdr:from>
    <xdr:to>
      <xdr:col>11</xdr:col>
      <xdr:colOff>620250</xdr:colOff>
      <xdr:row>7</xdr:row>
      <xdr:rowOff>163050</xdr:rowOff>
    </xdr:to>
    <xdr:sp macro="" textlink="">
      <xdr:nvSpPr>
        <xdr:cNvPr id="17" name="Rectangle 12"/>
        <xdr:cNvSpPr>
          <a:spLocks noChangeArrowheads="1"/>
        </xdr:cNvSpPr>
      </xdr:nvSpPr>
      <xdr:spPr bwMode="auto">
        <a:xfrm>
          <a:off x="7734300" y="1333500"/>
          <a:ext cx="144000" cy="144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476250</xdr:colOff>
      <xdr:row>41</xdr:row>
      <xdr:rowOff>19050</xdr:rowOff>
    </xdr:from>
    <xdr:to>
      <xdr:col>11</xdr:col>
      <xdr:colOff>620250</xdr:colOff>
      <xdr:row>41</xdr:row>
      <xdr:rowOff>163050</xdr:rowOff>
    </xdr:to>
    <xdr:sp macro="" textlink="">
      <xdr:nvSpPr>
        <xdr:cNvPr id="18" name="Rectangle 11"/>
        <xdr:cNvSpPr>
          <a:spLocks noChangeArrowheads="1"/>
        </xdr:cNvSpPr>
      </xdr:nvSpPr>
      <xdr:spPr bwMode="auto">
        <a:xfrm>
          <a:off x="7734300" y="7162800"/>
          <a:ext cx="144000" cy="144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466725</xdr:colOff>
      <xdr:row>51</xdr:row>
      <xdr:rowOff>19050</xdr:rowOff>
    </xdr:from>
    <xdr:to>
      <xdr:col>11</xdr:col>
      <xdr:colOff>610725</xdr:colOff>
      <xdr:row>51</xdr:row>
      <xdr:rowOff>163050</xdr:rowOff>
    </xdr:to>
    <xdr:sp macro="" textlink="">
      <xdr:nvSpPr>
        <xdr:cNvPr id="19" name="Rectangle 11"/>
        <xdr:cNvSpPr>
          <a:spLocks noChangeArrowheads="1"/>
        </xdr:cNvSpPr>
      </xdr:nvSpPr>
      <xdr:spPr bwMode="auto">
        <a:xfrm>
          <a:off x="7724775" y="8877300"/>
          <a:ext cx="144000" cy="144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485775</xdr:colOff>
      <xdr:row>15</xdr:row>
      <xdr:rowOff>19050</xdr:rowOff>
    </xdr:from>
    <xdr:to>
      <xdr:col>11</xdr:col>
      <xdr:colOff>629775</xdr:colOff>
      <xdr:row>15</xdr:row>
      <xdr:rowOff>163050</xdr:rowOff>
    </xdr:to>
    <xdr:sp macro="" textlink="">
      <xdr:nvSpPr>
        <xdr:cNvPr id="20" name="Rectangle 11"/>
        <xdr:cNvSpPr>
          <a:spLocks noChangeArrowheads="1"/>
        </xdr:cNvSpPr>
      </xdr:nvSpPr>
      <xdr:spPr bwMode="auto">
        <a:xfrm>
          <a:off x="7743825" y="2705100"/>
          <a:ext cx="144000" cy="144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476250</xdr:colOff>
      <xdr:row>53</xdr:row>
      <xdr:rowOff>9525</xdr:rowOff>
    </xdr:from>
    <xdr:to>
      <xdr:col>11</xdr:col>
      <xdr:colOff>620250</xdr:colOff>
      <xdr:row>53</xdr:row>
      <xdr:rowOff>153525</xdr:rowOff>
    </xdr:to>
    <xdr:sp macro="" textlink="">
      <xdr:nvSpPr>
        <xdr:cNvPr id="21" name="Rectangle 11"/>
        <xdr:cNvSpPr>
          <a:spLocks noChangeArrowheads="1"/>
        </xdr:cNvSpPr>
      </xdr:nvSpPr>
      <xdr:spPr bwMode="auto">
        <a:xfrm>
          <a:off x="7734300" y="9210675"/>
          <a:ext cx="144000" cy="144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476250</xdr:colOff>
      <xdr:row>31</xdr:row>
      <xdr:rowOff>28575</xdr:rowOff>
    </xdr:from>
    <xdr:to>
      <xdr:col>11</xdr:col>
      <xdr:colOff>619125</xdr:colOff>
      <xdr:row>32</xdr:row>
      <xdr:rowOff>1125</xdr:rowOff>
    </xdr:to>
    <xdr:sp macro="" textlink="">
      <xdr:nvSpPr>
        <xdr:cNvPr id="22" name="Rectangle 19"/>
        <xdr:cNvSpPr>
          <a:spLocks noChangeArrowheads="1"/>
        </xdr:cNvSpPr>
      </xdr:nvSpPr>
      <xdr:spPr bwMode="auto">
        <a:xfrm>
          <a:off x="7734300" y="5457825"/>
          <a:ext cx="142875" cy="144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476250</xdr:colOff>
      <xdr:row>45</xdr:row>
      <xdr:rowOff>9525</xdr:rowOff>
    </xdr:from>
    <xdr:to>
      <xdr:col>11</xdr:col>
      <xdr:colOff>620250</xdr:colOff>
      <xdr:row>45</xdr:row>
      <xdr:rowOff>153525</xdr:rowOff>
    </xdr:to>
    <xdr:sp macro="" textlink="">
      <xdr:nvSpPr>
        <xdr:cNvPr id="23" name="Rectangle 11"/>
        <xdr:cNvSpPr>
          <a:spLocks noChangeArrowheads="1"/>
        </xdr:cNvSpPr>
      </xdr:nvSpPr>
      <xdr:spPr bwMode="auto">
        <a:xfrm>
          <a:off x="7734300" y="7839075"/>
          <a:ext cx="144000" cy="144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466725</xdr:colOff>
      <xdr:row>19</xdr:row>
      <xdr:rowOff>19050</xdr:rowOff>
    </xdr:from>
    <xdr:to>
      <xdr:col>11</xdr:col>
      <xdr:colOff>610725</xdr:colOff>
      <xdr:row>19</xdr:row>
      <xdr:rowOff>161925</xdr:rowOff>
    </xdr:to>
    <xdr:sp macro="" textlink="">
      <xdr:nvSpPr>
        <xdr:cNvPr id="24" name="Rectangle 11"/>
        <xdr:cNvSpPr>
          <a:spLocks noChangeArrowheads="1"/>
        </xdr:cNvSpPr>
      </xdr:nvSpPr>
      <xdr:spPr bwMode="auto">
        <a:xfrm>
          <a:off x="7724775" y="3390900"/>
          <a:ext cx="144000" cy="1428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657224</xdr:colOff>
      <xdr:row>38</xdr:row>
      <xdr:rowOff>19050</xdr:rowOff>
    </xdr:from>
    <xdr:to>
      <xdr:col>12</xdr:col>
      <xdr:colOff>801224</xdr:colOff>
      <xdr:row>38</xdr:row>
      <xdr:rowOff>161925</xdr:rowOff>
    </xdr:to>
    <xdr:sp macro="" textlink="">
      <xdr:nvSpPr>
        <xdr:cNvPr id="2" name="Oval 9"/>
        <xdr:cNvSpPr>
          <a:spLocks noChangeArrowheads="1"/>
        </xdr:cNvSpPr>
      </xdr:nvSpPr>
      <xdr:spPr bwMode="auto">
        <a:xfrm>
          <a:off x="7962899" y="6648450"/>
          <a:ext cx="144000" cy="14287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419100</xdr:colOff>
      <xdr:row>38</xdr:row>
      <xdr:rowOff>19050</xdr:rowOff>
    </xdr:from>
    <xdr:to>
      <xdr:col>12</xdr:col>
      <xdr:colOff>599100</xdr:colOff>
      <xdr:row>38</xdr:row>
      <xdr:rowOff>163050</xdr:rowOff>
    </xdr:to>
    <xdr:sp macro="" textlink="">
      <xdr:nvSpPr>
        <xdr:cNvPr id="3" name="Rectangle 10"/>
        <xdr:cNvSpPr>
          <a:spLocks noChangeArrowheads="1"/>
        </xdr:cNvSpPr>
      </xdr:nvSpPr>
      <xdr:spPr bwMode="auto">
        <a:xfrm>
          <a:off x="7724775" y="6648450"/>
          <a:ext cx="180000" cy="144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12</xdr:col>
      <xdr:colOff>1047750</xdr:colOff>
      <xdr:row>20</xdr:row>
      <xdr:rowOff>19050</xdr:rowOff>
    </xdr:from>
    <xdr:to>
      <xdr:col>12</xdr:col>
      <xdr:colOff>1190625</xdr:colOff>
      <xdr:row>20</xdr:row>
      <xdr:rowOff>161925</xdr:rowOff>
    </xdr:to>
    <xdr:sp macro="" textlink="">
      <xdr:nvSpPr>
        <xdr:cNvPr id="4" name="Rectangle 11"/>
        <xdr:cNvSpPr>
          <a:spLocks noChangeArrowheads="1"/>
        </xdr:cNvSpPr>
      </xdr:nvSpPr>
      <xdr:spPr bwMode="auto">
        <a:xfrm>
          <a:off x="8353425" y="3562350"/>
          <a:ext cx="142875" cy="1428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12</xdr:col>
      <xdr:colOff>1057275</xdr:colOff>
      <xdr:row>6</xdr:row>
      <xdr:rowOff>19050</xdr:rowOff>
    </xdr:from>
    <xdr:to>
      <xdr:col>12</xdr:col>
      <xdr:colOff>1201275</xdr:colOff>
      <xdr:row>6</xdr:row>
      <xdr:rowOff>163050</xdr:rowOff>
    </xdr:to>
    <xdr:sp macro="" textlink="">
      <xdr:nvSpPr>
        <xdr:cNvPr id="5" name="Rectangle 14"/>
        <xdr:cNvSpPr>
          <a:spLocks noChangeArrowheads="1"/>
        </xdr:cNvSpPr>
      </xdr:nvSpPr>
      <xdr:spPr bwMode="auto">
        <a:xfrm>
          <a:off x="8362950" y="1162050"/>
          <a:ext cx="144000" cy="144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12</xdr:col>
      <xdr:colOff>1057275</xdr:colOff>
      <xdr:row>12</xdr:row>
      <xdr:rowOff>9525</xdr:rowOff>
    </xdr:from>
    <xdr:to>
      <xdr:col>12</xdr:col>
      <xdr:colOff>1201275</xdr:colOff>
      <xdr:row>12</xdr:row>
      <xdr:rowOff>153525</xdr:rowOff>
    </xdr:to>
    <xdr:sp macro="" textlink="">
      <xdr:nvSpPr>
        <xdr:cNvPr id="6" name="Rectangle 15"/>
        <xdr:cNvSpPr>
          <a:spLocks noChangeArrowheads="1"/>
        </xdr:cNvSpPr>
      </xdr:nvSpPr>
      <xdr:spPr bwMode="auto">
        <a:xfrm>
          <a:off x="8362950" y="2181225"/>
          <a:ext cx="144000" cy="144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12</xdr:col>
      <xdr:colOff>1047750</xdr:colOff>
      <xdr:row>8</xdr:row>
      <xdr:rowOff>19050</xdr:rowOff>
    </xdr:from>
    <xdr:to>
      <xdr:col>12</xdr:col>
      <xdr:colOff>1191750</xdr:colOff>
      <xdr:row>8</xdr:row>
      <xdr:rowOff>161925</xdr:rowOff>
    </xdr:to>
    <xdr:sp macro="" textlink="">
      <xdr:nvSpPr>
        <xdr:cNvPr id="7" name="Rectangle 14"/>
        <xdr:cNvSpPr>
          <a:spLocks noChangeArrowheads="1"/>
        </xdr:cNvSpPr>
      </xdr:nvSpPr>
      <xdr:spPr bwMode="auto">
        <a:xfrm>
          <a:off x="8353425" y="1504950"/>
          <a:ext cx="144000" cy="1428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12</xdr:col>
      <xdr:colOff>1057275</xdr:colOff>
      <xdr:row>10</xdr:row>
      <xdr:rowOff>28575</xdr:rowOff>
    </xdr:from>
    <xdr:to>
      <xdr:col>12</xdr:col>
      <xdr:colOff>1201275</xdr:colOff>
      <xdr:row>11</xdr:row>
      <xdr:rowOff>0</xdr:rowOff>
    </xdr:to>
    <xdr:sp macro="" textlink="">
      <xdr:nvSpPr>
        <xdr:cNvPr id="8" name="Rectangle 14"/>
        <xdr:cNvSpPr>
          <a:spLocks noChangeArrowheads="1"/>
        </xdr:cNvSpPr>
      </xdr:nvSpPr>
      <xdr:spPr bwMode="auto">
        <a:xfrm>
          <a:off x="8362950" y="1857375"/>
          <a:ext cx="144000" cy="1428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12</xdr:col>
      <xdr:colOff>1038225</xdr:colOff>
      <xdr:row>14</xdr:row>
      <xdr:rowOff>19050</xdr:rowOff>
    </xdr:from>
    <xdr:to>
      <xdr:col>12</xdr:col>
      <xdr:colOff>1182225</xdr:colOff>
      <xdr:row>14</xdr:row>
      <xdr:rowOff>161925</xdr:rowOff>
    </xdr:to>
    <xdr:sp macro="" textlink="">
      <xdr:nvSpPr>
        <xdr:cNvPr id="9" name="Rectangle 15"/>
        <xdr:cNvSpPr>
          <a:spLocks noChangeArrowheads="1"/>
        </xdr:cNvSpPr>
      </xdr:nvSpPr>
      <xdr:spPr bwMode="auto">
        <a:xfrm>
          <a:off x="8343900" y="2533650"/>
          <a:ext cx="144000" cy="1428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12</xdr:col>
      <xdr:colOff>1047750</xdr:colOff>
      <xdr:row>18</xdr:row>
      <xdr:rowOff>28575</xdr:rowOff>
    </xdr:from>
    <xdr:to>
      <xdr:col>12</xdr:col>
      <xdr:colOff>1191750</xdr:colOff>
      <xdr:row>19</xdr:row>
      <xdr:rowOff>0</xdr:rowOff>
    </xdr:to>
    <xdr:sp macro="" textlink="">
      <xdr:nvSpPr>
        <xdr:cNvPr id="10" name="Rectangle 15"/>
        <xdr:cNvSpPr>
          <a:spLocks noChangeArrowheads="1"/>
        </xdr:cNvSpPr>
      </xdr:nvSpPr>
      <xdr:spPr bwMode="auto">
        <a:xfrm>
          <a:off x="8353425" y="3228975"/>
          <a:ext cx="144000" cy="1428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12</xdr:col>
      <xdr:colOff>1047750</xdr:colOff>
      <xdr:row>24</xdr:row>
      <xdr:rowOff>19050</xdr:rowOff>
    </xdr:from>
    <xdr:to>
      <xdr:col>12</xdr:col>
      <xdr:colOff>1190625</xdr:colOff>
      <xdr:row>24</xdr:row>
      <xdr:rowOff>161925</xdr:rowOff>
    </xdr:to>
    <xdr:sp macro="" textlink="">
      <xdr:nvSpPr>
        <xdr:cNvPr id="12" name="Rectangle 11"/>
        <xdr:cNvSpPr>
          <a:spLocks noChangeArrowheads="1"/>
        </xdr:cNvSpPr>
      </xdr:nvSpPr>
      <xdr:spPr bwMode="auto">
        <a:xfrm>
          <a:off x="8353425" y="4248150"/>
          <a:ext cx="142875" cy="1428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12</xdr:col>
      <xdr:colOff>1047750</xdr:colOff>
      <xdr:row>28</xdr:row>
      <xdr:rowOff>19050</xdr:rowOff>
    </xdr:from>
    <xdr:to>
      <xdr:col>12</xdr:col>
      <xdr:colOff>1191750</xdr:colOff>
      <xdr:row>28</xdr:row>
      <xdr:rowOff>163050</xdr:rowOff>
    </xdr:to>
    <xdr:sp macro="" textlink="">
      <xdr:nvSpPr>
        <xdr:cNvPr id="13" name="Rectangle 11"/>
        <xdr:cNvSpPr>
          <a:spLocks noChangeArrowheads="1"/>
        </xdr:cNvSpPr>
      </xdr:nvSpPr>
      <xdr:spPr bwMode="auto">
        <a:xfrm>
          <a:off x="8353425" y="4933950"/>
          <a:ext cx="144000" cy="144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12</xdr:col>
      <xdr:colOff>1038225</xdr:colOff>
      <xdr:row>16</xdr:row>
      <xdr:rowOff>19050</xdr:rowOff>
    </xdr:from>
    <xdr:to>
      <xdr:col>12</xdr:col>
      <xdr:colOff>1182225</xdr:colOff>
      <xdr:row>16</xdr:row>
      <xdr:rowOff>161925</xdr:rowOff>
    </xdr:to>
    <xdr:sp macro="" textlink="">
      <xdr:nvSpPr>
        <xdr:cNvPr id="14" name="Rectangle 15"/>
        <xdr:cNvSpPr>
          <a:spLocks noChangeArrowheads="1"/>
        </xdr:cNvSpPr>
      </xdr:nvSpPr>
      <xdr:spPr bwMode="auto">
        <a:xfrm>
          <a:off x="8343900" y="2876550"/>
          <a:ext cx="144000" cy="1428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12</xdr:col>
      <xdr:colOff>1047750</xdr:colOff>
      <xdr:row>22</xdr:row>
      <xdr:rowOff>19050</xdr:rowOff>
    </xdr:from>
    <xdr:to>
      <xdr:col>12</xdr:col>
      <xdr:colOff>1190625</xdr:colOff>
      <xdr:row>22</xdr:row>
      <xdr:rowOff>161925</xdr:rowOff>
    </xdr:to>
    <xdr:sp macro="" textlink="">
      <xdr:nvSpPr>
        <xdr:cNvPr id="15" name="Rectangle 11"/>
        <xdr:cNvSpPr>
          <a:spLocks noChangeArrowheads="1"/>
        </xdr:cNvSpPr>
      </xdr:nvSpPr>
      <xdr:spPr bwMode="auto">
        <a:xfrm>
          <a:off x="8353425" y="3905250"/>
          <a:ext cx="142875" cy="1428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12</xdr:col>
      <xdr:colOff>1000125</xdr:colOff>
      <xdr:row>30</xdr:row>
      <xdr:rowOff>19050</xdr:rowOff>
    </xdr:from>
    <xdr:to>
      <xdr:col>12</xdr:col>
      <xdr:colOff>1201725</xdr:colOff>
      <xdr:row>30</xdr:row>
      <xdr:rowOff>163050</xdr:rowOff>
    </xdr:to>
    <xdr:sp macro="" textlink="">
      <xdr:nvSpPr>
        <xdr:cNvPr id="16" name="Rectangle 11"/>
        <xdr:cNvSpPr>
          <a:spLocks noChangeArrowheads="1"/>
        </xdr:cNvSpPr>
      </xdr:nvSpPr>
      <xdr:spPr bwMode="auto">
        <a:xfrm>
          <a:off x="8305800" y="5276850"/>
          <a:ext cx="201600" cy="144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2</xdr:col>
      <xdr:colOff>0</xdr:colOff>
      <xdr:row>4</xdr:row>
      <xdr:rowOff>9525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447675"/>
          <a:ext cx="1057275" cy="838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250372</xdr:colOff>
      <xdr:row>56</xdr:row>
      <xdr:rowOff>20411</xdr:rowOff>
    </xdr:from>
    <xdr:to>
      <xdr:col>11</xdr:col>
      <xdr:colOff>367244</xdr:colOff>
      <xdr:row>56</xdr:row>
      <xdr:rowOff>146958</xdr:rowOff>
    </xdr:to>
    <xdr:sp macro="" textlink="">
      <xdr:nvSpPr>
        <xdr:cNvPr id="3" name="Rectangle 21"/>
        <xdr:cNvSpPr>
          <a:spLocks noChangeArrowheads="1"/>
        </xdr:cNvSpPr>
      </xdr:nvSpPr>
      <xdr:spPr bwMode="auto">
        <a:xfrm>
          <a:off x="4234543" y="8995682"/>
          <a:ext cx="116872" cy="126547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13</xdr:col>
      <xdr:colOff>343423</xdr:colOff>
      <xdr:row>56</xdr:row>
      <xdr:rowOff>12036</xdr:rowOff>
    </xdr:from>
    <xdr:to>
      <xdr:col>13</xdr:col>
      <xdr:colOff>467248</xdr:colOff>
      <xdr:row>56</xdr:row>
      <xdr:rowOff>137326</xdr:rowOff>
    </xdr:to>
    <xdr:sp macro="" textlink="">
      <xdr:nvSpPr>
        <xdr:cNvPr id="4" name="Rectangle 22"/>
        <xdr:cNvSpPr>
          <a:spLocks noChangeArrowheads="1"/>
        </xdr:cNvSpPr>
      </xdr:nvSpPr>
      <xdr:spPr bwMode="auto">
        <a:xfrm>
          <a:off x="5032654" y="9068113"/>
          <a:ext cx="123825" cy="12529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295275</xdr:colOff>
      <xdr:row>28</xdr:row>
      <xdr:rowOff>19049</xdr:rowOff>
    </xdr:from>
    <xdr:to>
      <xdr:col>7</xdr:col>
      <xdr:colOff>428625</xdr:colOff>
      <xdr:row>28</xdr:row>
      <xdr:rowOff>152249</xdr:rowOff>
    </xdr:to>
    <xdr:sp macro="" textlink="">
      <xdr:nvSpPr>
        <xdr:cNvPr id="5" name="Rectangle 29"/>
        <xdr:cNvSpPr>
          <a:spLocks noChangeArrowheads="1"/>
        </xdr:cNvSpPr>
      </xdr:nvSpPr>
      <xdr:spPr bwMode="auto">
        <a:xfrm>
          <a:off x="2828925" y="4724399"/>
          <a:ext cx="133350" cy="1332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3</xdr:col>
      <xdr:colOff>304590</xdr:colOff>
      <xdr:row>56</xdr:row>
      <xdr:rowOff>7326</xdr:rowOff>
    </xdr:from>
    <xdr:to>
      <xdr:col>3</xdr:col>
      <xdr:colOff>468923</xdr:colOff>
      <xdr:row>56</xdr:row>
      <xdr:rowOff>146537</xdr:rowOff>
    </xdr:to>
    <xdr:sp macro="" textlink="">
      <xdr:nvSpPr>
        <xdr:cNvPr id="6" name="Rectangle 19"/>
        <xdr:cNvSpPr>
          <a:spLocks noChangeArrowheads="1"/>
        </xdr:cNvSpPr>
      </xdr:nvSpPr>
      <xdr:spPr bwMode="auto">
        <a:xfrm>
          <a:off x="1403628" y="9063403"/>
          <a:ext cx="164333" cy="139211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3</xdr:col>
      <xdr:colOff>285750</xdr:colOff>
      <xdr:row>8</xdr:row>
      <xdr:rowOff>9525</xdr:rowOff>
    </xdr:from>
    <xdr:to>
      <xdr:col>3</xdr:col>
      <xdr:colOff>418950</xdr:colOff>
      <xdr:row>8</xdr:row>
      <xdr:rowOff>142725</xdr:rowOff>
    </xdr:to>
    <xdr:sp macro="" textlink="">
      <xdr:nvSpPr>
        <xdr:cNvPr id="7" name="Rectangle 34"/>
        <xdr:cNvSpPr>
          <a:spLocks noChangeArrowheads="1"/>
        </xdr:cNvSpPr>
      </xdr:nvSpPr>
      <xdr:spPr bwMode="auto">
        <a:xfrm>
          <a:off x="1390650" y="1666875"/>
          <a:ext cx="133200" cy="1332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265968</xdr:colOff>
      <xdr:row>20</xdr:row>
      <xdr:rowOff>11724</xdr:rowOff>
    </xdr:from>
    <xdr:to>
      <xdr:col>5</xdr:col>
      <xdr:colOff>399318</xdr:colOff>
      <xdr:row>20</xdr:row>
      <xdr:rowOff>145074</xdr:rowOff>
    </xdr:to>
    <xdr:sp macro="" textlink="">
      <xdr:nvSpPr>
        <xdr:cNvPr id="8" name="Rectangle 29"/>
        <xdr:cNvSpPr>
          <a:spLocks noChangeArrowheads="1"/>
        </xdr:cNvSpPr>
      </xdr:nvSpPr>
      <xdr:spPr bwMode="auto">
        <a:xfrm>
          <a:off x="2083045" y="3528647"/>
          <a:ext cx="133350" cy="1333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320919</xdr:colOff>
      <xdr:row>28</xdr:row>
      <xdr:rowOff>13921</xdr:rowOff>
    </xdr:from>
    <xdr:to>
      <xdr:col>9</xdr:col>
      <xdr:colOff>454269</xdr:colOff>
      <xdr:row>28</xdr:row>
      <xdr:rowOff>137746</xdr:rowOff>
    </xdr:to>
    <xdr:sp macro="" textlink="">
      <xdr:nvSpPr>
        <xdr:cNvPr id="9" name="Rectangle 29"/>
        <xdr:cNvSpPr>
          <a:spLocks noChangeArrowheads="1"/>
        </xdr:cNvSpPr>
      </xdr:nvSpPr>
      <xdr:spPr bwMode="auto">
        <a:xfrm>
          <a:off x="3574073" y="4761767"/>
          <a:ext cx="133350" cy="1238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318198</xdr:colOff>
      <xdr:row>56</xdr:row>
      <xdr:rowOff>15806</xdr:rowOff>
    </xdr:from>
    <xdr:to>
      <xdr:col>5</xdr:col>
      <xdr:colOff>451398</xdr:colOff>
      <xdr:row>56</xdr:row>
      <xdr:rowOff>139631</xdr:rowOff>
    </xdr:to>
    <xdr:sp macro="" textlink="">
      <xdr:nvSpPr>
        <xdr:cNvPr id="10" name="Rectangle 19"/>
        <xdr:cNvSpPr>
          <a:spLocks noChangeArrowheads="1"/>
        </xdr:cNvSpPr>
      </xdr:nvSpPr>
      <xdr:spPr bwMode="auto">
        <a:xfrm flipH="1">
          <a:off x="2135275" y="9071883"/>
          <a:ext cx="133200" cy="1238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286377</xdr:colOff>
      <xdr:row>56</xdr:row>
      <xdr:rowOff>16328</xdr:rowOff>
    </xdr:from>
    <xdr:to>
      <xdr:col>7</xdr:col>
      <xdr:colOff>419577</xdr:colOff>
      <xdr:row>56</xdr:row>
      <xdr:rowOff>149528</xdr:rowOff>
    </xdr:to>
    <xdr:sp macro="" textlink="">
      <xdr:nvSpPr>
        <xdr:cNvPr id="11" name="Rectangle 19"/>
        <xdr:cNvSpPr>
          <a:spLocks noChangeArrowheads="1"/>
        </xdr:cNvSpPr>
      </xdr:nvSpPr>
      <xdr:spPr bwMode="auto">
        <a:xfrm flipH="1">
          <a:off x="2821492" y="9072405"/>
          <a:ext cx="133200" cy="1332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295275</xdr:colOff>
      <xdr:row>6</xdr:row>
      <xdr:rowOff>19049</xdr:rowOff>
    </xdr:from>
    <xdr:to>
      <xdr:col>3</xdr:col>
      <xdr:colOff>428475</xdr:colOff>
      <xdr:row>6</xdr:row>
      <xdr:rowOff>152249</xdr:rowOff>
    </xdr:to>
    <xdr:sp macro="" textlink="">
      <xdr:nvSpPr>
        <xdr:cNvPr id="12" name="Rectangle 29"/>
        <xdr:cNvSpPr>
          <a:spLocks noChangeArrowheads="1"/>
        </xdr:cNvSpPr>
      </xdr:nvSpPr>
      <xdr:spPr bwMode="auto">
        <a:xfrm>
          <a:off x="1400175" y="1371599"/>
          <a:ext cx="133200" cy="1332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295275</xdr:colOff>
      <xdr:row>10</xdr:row>
      <xdr:rowOff>19050</xdr:rowOff>
    </xdr:from>
    <xdr:to>
      <xdr:col>5</xdr:col>
      <xdr:colOff>417675</xdr:colOff>
      <xdr:row>10</xdr:row>
      <xdr:rowOff>142875</xdr:rowOff>
    </xdr:to>
    <xdr:sp macro="" textlink="">
      <xdr:nvSpPr>
        <xdr:cNvPr id="13" name="Rectangle 29"/>
        <xdr:cNvSpPr>
          <a:spLocks noChangeArrowheads="1"/>
        </xdr:cNvSpPr>
      </xdr:nvSpPr>
      <xdr:spPr bwMode="auto">
        <a:xfrm>
          <a:off x="2114550" y="1981200"/>
          <a:ext cx="122400" cy="1238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276225</xdr:colOff>
      <xdr:row>16</xdr:row>
      <xdr:rowOff>9525</xdr:rowOff>
    </xdr:from>
    <xdr:to>
      <xdr:col>5</xdr:col>
      <xdr:colOff>409425</xdr:colOff>
      <xdr:row>16</xdr:row>
      <xdr:rowOff>142725</xdr:rowOff>
    </xdr:to>
    <xdr:sp macro="" textlink="">
      <xdr:nvSpPr>
        <xdr:cNvPr id="14" name="Rectangle 4"/>
        <xdr:cNvSpPr>
          <a:spLocks noChangeArrowheads="1"/>
        </xdr:cNvSpPr>
      </xdr:nvSpPr>
      <xdr:spPr bwMode="auto">
        <a:xfrm flipH="1">
          <a:off x="2095500" y="2886075"/>
          <a:ext cx="133200" cy="1332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293077</xdr:colOff>
      <xdr:row>40</xdr:row>
      <xdr:rowOff>6594</xdr:rowOff>
    </xdr:from>
    <xdr:to>
      <xdr:col>5</xdr:col>
      <xdr:colOff>426427</xdr:colOff>
      <xdr:row>40</xdr:row>
      <xdr:rowOff>141259</xdr:rowOff>
    </xdr:to>
    <xdr:sp macro="" textlink="">
      <xdr:nvSpPr>
        <xdr:cNvPr id="15" name="Rectangle 29"/>
        <xdr:cNvSpPr>
          <a:spLocks noChangeArrowheads="1"/>
        </xdr:cNvSpPr>
      </xdr:nvSpPr>
      <xdr:spPr bwMode="auto">
        <a:xfrm>
          <a:off x="2110154" y="6600825"/>
          <a:ext cx="133350" cy="13466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5</xdr:col>
      <xdr:colOff>285750</xdr:colOff>
      <xdr:row>54</xdr:row>
      <xdr:rowOff>19049</xdr:rowOff>
    </xdr:from>
    <xdr:to>
      <xdr:col>5</xdr:col>
      <xdr:colOff>418950</xdr:colOff>
      <xdr:row>54</xdr:row>
      <xdr:rowOff>152249</xdr:rowOff>
    </xdr:to>
    <xdr:sp macro="" textlink="">
      <xdr:nvSpPr>
        <xdr:cNvPr id="16" name="Rectangle 34"/>
        <xdr:cNvSpPr>
          <a:spLocks noChangeArrowheads="1"/>
        </xdr:cNvSpPr>
      </xdr:nvSpPr>
      <xdr:spPr bwMode="auto">
        <a:xfrm>
          <a:off x="2105025" y="8686799"/>
          <a:ext cx="133200" cy="1332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295275</xdr:colOff>
      <xdr:row>8</xdr:row>
      <xdr:rowOff>19049</xdr:rowOff>
    </xdr:from>
    <xdr:to>
      <xdr:col>7</xdr:col>
      <xdr:colOff>428625</xdr:colOff>
      <xdr:row>8</xdr:row>
      <xdr:rowOff>152249</xdr:rowOff>
    </xdr:to>
    <xdr:sp macro="" textlink="">
      <xdr:nvSpPr>
        <xdr:cNvPr id="17" name="Rectangle 29"/>
        <xdr:cNvSpPr>
          <a:spLocks noChangeArrowheads="1"/>
        </xdr:cNvSpPr>
      </xdr:nvSpPr>
      <xdr:spPr bwMode="auto">
        <a:xfrm>
          <a:off x="2828925" y="1676399"/>
          <a:ext cx="133350" cy="1332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291716</xdr:colOff>
      <xdr:row>20</xdr:row>
      <xdr:rowOff>13397</xdr:rowOff>
    </xdr:from>
    <xdr:to>
      <xdr:col>7</xdr:col>
      <xdr:colOff>425066</xdr:colOff>
      <xdr:row>20</xdr:row>
      <xdr:rowOff>138687</xdr:rowOff>
    </xdr:to>
    <xdr:sp macro="" textlink="">
      <xdr:nvSpPr>
        <xdr:cNvPr id="18" name="Rectangle 29"/>
        <xdr:cNvSpPr>
          <a:spLocks noChangeArrowheads="1"/>
        </xdr:cNvSpPr>
      </xdr:nvSpPr>
      <xdr:spPr bwMode="auto">
        <a:xfrm>
          <a:off x="2826831" y="3530320"/>
          <a:ext cx="133350" cy="12529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285750</xdr:colOff>
      <xdr:row>34</xdr:row>
      <xdr:rowOff>28575</xdr:rowOff>
    </xdr:from>
    <xdr:to>
      <xdr:col>7</xdr:col>
      <xdr:colOff>419100</xdr:colOff>
      <xdr:row>35</xdr:row>
      <xdr:rowOff>0</xdr:rowOff>
    </xdr:to>
    <xdr:sp macro="" textlink="">
      <xdr:nvSpPr>
        <xdr:cNvPr id="19" name="Rectangle 29"/>
        <xdr:cNvSpPr>
          <a:spLocks noChangeArrowheads="1"/>
        </xdr:cNvSpPr>
      </xdr:nvSpPr>
      <xdr:spPr bwMode="auto">
        <a:xfrm>
          <a:off x="2819400" y="5648325"/>
          <a:ext cx="133350" cy="1238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329293</xdr:colOff>
      <xdr:row>48</xdr:row>
      <xdr:rowOff>24492</xdr:rowOff>
    </xdr:from>
    <xdr:to>
      <xdr:col>7</xdr:col>
      <xdr:colOff>462643</xdr:colOff>
      <xdr:row>48</xdr:row>
      <xdr:rowOff>148317</xdr:rowOff>
    </xdr:to>
    <xdr:sp macro="" textlink="">
      <xdr:nvSpPr>
        <xdr:cNvPr id="20" name="Rectangle 29"/>
        <xdr:cNvSpPr>
          <a:spLocks noChangeArrowheads="1"/>
        </xdr:cNvSpPr>
      </xdr:nvSpPr>
      <xdr:spPr bwMode="auto">
        <a:xfrm>
          <a:off x="2876550" y="7780563"/>
          <a:ext cx="133350" cy="1238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308882</xdr:colOff>
      <xdr:row>56</xdr:row>
      <xdr:rowOff>19050</xdr:rowOff>
    </xdr:from>
    <xdr:to>
      <xdr:col>9</xdr:col>
      <xdr:colOff>461282</xdr:colOff>
      <xdr:row>56</xdr:row>
      <xdr:rowOff>152400</xdr:rowOff>
    </xdr:to>
    <xdr:sp macro="" textlink="">
      <xdr:nvSpPr>
        <xdr:cNvPr id="21" name="Rectangle 19"/>
        <xdr:cNvSpPr>
          <a:spLocks noChangeArrowheads="1"/>
        </xdr:cNvSpPr>
      </xdr:nvSpPr>
      <xdr:spPr bwMode="auto">
        <a:xfrm flipH="1">
          <a:off x="3574596" y="8994321"/>
          <a:ext cx="152400" cy="1333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381000</xdr:colOff>
      <xdr:row>56</xdr:row>
      <xdr:rowOff>32658</xdr:rowOff>
    </xdr:from>
    <xdr:to>
      <xdr:col>11</xdr:col>
      <xdr:colOff>473530</xdr:colOff>
      <xdr:row>56</xdr:row>
      <xdr:rowOff>141515</xdr:rowOff>
    </xdr:to>
    <xdr:sp macro="" textlink="">
      <xdr:nvSpPr>
        <xdr:cNvPr id="22" name="Oval 9"/>
        <xdr:cNvSpPr>
          <a:spLocks noChangeArrowheads="1"/>
        </xdr:cNvSpPr>
      </xdr:nvSpPr>
      <xdr:spPr bwMode="auto">
        <a:xfrm>
          <a:off x="4365171" y="9007929"/>
          <a:ext cx="92530" cy="108857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323327</xdr:colOff>
      <xdr:row>26</xdr:row>
      <xdr:rowOff>28575</xdr:rowOff>
    </xdr:from>
    <xdr:to>
      <xdr:col>9</xdr:col>
      <xdr:colOff>456677</xdr:colOff>
      <xdr:row>26</xdr:row>
      <xdr:rowOff>152400</xdr:rowOff>
    </xdr:to>
    <xdr:sp macro="" textlink="">
      <xdr:nvSpPr>
        <xdr:cNvPr id="23" name="Rectangle 29"/>
        <xdr:cNvSpPr>
          <a:spLocks noChangeArrowheads="1"/>
        </xdr:cNvSpPr>
      </xdr:nvSpPr>
      <xdr:spPr bwMode="auto">
        <a:xfrm>
          <a:off x="3576481" y="4468690"/>
          <a:ext cx="133350" cy="1238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266700</xdr:colOff>
      <xdr:row>54</xdr:row>
      <xdr:rowOff>6594</xdr:rowOff>
    </xdr:from>
    <xdr:to>
      <xdr:col>9</xdr:col>
      <xdr:colOff>409575</xdr:colOff>
      <xdr:row>54</xdr:row>
      <xdr:rowOff>130419</xdr:rowOff>
    </xdr:to>
    <xdr:sp macro="" textlink="">
      <xdr:nvSpPr>
        <xdr:cNvPr id="24" name="Rectangle 35"/>
        <xdr:cNvSpPr>
          <a:spLocks noChangeArrowheads="1"/>
        </xdr:cNvSpPr>
      </xdr:nvSpPr>
      <xdr:spPr bwMode="auto">
        <a:xfrm>
          <a:off x="3519854" y="8754940"/>
          <a:ext cx="142875" cy="1238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282819</xdr:colOff>
      <xdr:row>10</xdr:row>
      <xdr:rowOff>24179</xdr:rowOff>
    </xdr:from>
    <xdr:to>
      <xdr:col>11</xdr:col>
      <xdr:colOff>416169</xdr:colOff>
      <xdr:row>11</xdr:row>
      <xdr:rowOff>3513</xdr:rowOff>
    </xdr:to>
    <xdr:sp macro="" textlink="">
      <xdr:nvSpPr>
        <xdr:cNvPr id="25" name="Rectangle 4"/>
        <xdr:cNvSpPr>
          <a:spLocks noChangeArrowheads="1"/>
        </xdr:cNvSpPr>
      </xdr:nvSpPr>
      <xdr:spPr bwMode="auto">
        <a:xfrm flipH="1">
          <a:off x="4254011" y="2002448"/>
          <a:ext cx="133350" cy="1332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333375</xdr:colOff>
      <xdr:row>16</xdr:row>
      <xdr:rowOff>9525</xdr:rowOff>
    </xdr:from>
    <xdr:to>
      <xdr:col>11</xdr:col>
      <xdr:colOff>466575</xdr:colOff>
      <xdr:row>16</xdr:row>
      <xdr:rowOff>142875</xdr:rowOff>
    </xdr:to>
    <xdr:sp macro="" textlink="">
      <xdr:nvSpPr>
        <xdr:cNvPr id="26" name="Rectangle 4"/>
        <xdr:cNvSpPr>
          <a:spLocks noChangeArrowheads="1"/>
        </xdr:cNvSpPr>
      </xdr:nvSpPr>
      <xdr:spPr bwMode="auto">
        <a:xfrm flipH="1">
          <a:off x="4295775" y="2886075"/>
          <a:ext cx="133200" cy="1333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320919</xdr:colOff>
      <xdr:row>28</xdr:row>
      <xdr:rowOff>13921</xdr:rowOff>
    </xdr:from>
    <xdr:to>
      <xdr:col>11</xdr:col>
      <xdr:colOff>454269</xdr:colOff>
      <xdr:row>28</xdr:row>
      <xdr:rowOff>137746</xdr:rowOff>
    </xdr:to>
    <xdr:sp macro="" textlink="">
      <xdr:nvSpPr>
        <xdr:cNvPr id="27" name="Rectangle 29"/>
        <xdr:cNvSpPr>
          <a:spLocks noChangeArrowheads="1"/>
        </xdr:cNvSpPr>
      </xdr:nvSpPr>
      <xdr:spPr bwMode="auto">
        <a:xfrm>
          <a:off x="4292111" y="4761767"/>
          <a:ext cx="133350" cy="1238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13</xdr:col>
      <xdr:colOff>295275</xdr:colOff>
      <xdr:row>36</xdr:row>
      <xdr:rowOff>19050</xdr:rowOff>
    </xdr:from>
    <xdr:to>
      <xdr:col>13</xdr:col>
      <xdr:colOff>428475</xdr:colOff>
      <xdr:row>37</xdr:row>
      <xdr:rowOff>0</xdr:rowOff>
    </xdr:to>
    <xdr:sp macro="" textlink="">
      <xdr:nvSpPr>
        <xdr:cNvPr id="28" name="Rectangle 4"/>
        <xdr:cNvSpPr>
          <a:spLocks noChangeArrowheads="1"/>
        </xdr:cNvSpPr>
      </xdr:nvSpPr>
      <xdr:spPr bwMode="auto">
        <a:xfrm flipH="1">
          <a:off x="4972050" y="5943600"/>
          <a:ext cx="133200" cy="1333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9</xdr:col>
      <xdr:colOff>297054</xdr:colOff>
      <xdr:row>4</xdr:row>
      <xdr:rowOff>16642</xdr:rowOff>
    </xdr:from>
    <xdr:to>
      <xdr:col>9</xdr:col>
      <xdr:colOff>427532</xdr:colOff>
      <xdr:row>4</xdr:row>
      <xdr:rowOff>151307</xdr:rowOff>
    </xdr:to>
    <xdr:sp macro="" textlink="">
      <xdr:nvSpPr>
        <xdr:cNvPr id="29" name="Rectangle 29"/>
        <xdr:cNvSpPr>
          <a:spLocks noChangeArrowheads="1"/>
        </xdr:cNvSpPr>
      </xdr:nvSpPr>
      <xdr:spPr bwMode="auto">
        <a:xfrm>
          <a:off x="3550208" y="1071719"/>
          <a:ext cx="130478" cy="13466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285750</xdr:colOff>
      <xdr:row>6</xdr:row>
      <xdr:rowOff>19050</xdr:rowOff>
    </xdr:from>
    <xdr:to>
      <xdr:col>5</xdr:col>
      <xdr:colOff>418950</xdr:colOff>
      <xdr:row>6</xdr:row>
      <xdr:rowOff>152250</xdr:rowOff>
    </xdr:to>
    <xdr:sp macro="" textlink="">
      <xdr:nvSpPr>
        <xdr:cNvPr id="30" name="Rectangle 4"/>
        <xdr:cNvSpPr>
          <a:spLocks noChangeArrowheads="1"/>
        </xdr:cNvSpPr>
      </xdr:nvSpPr>
      <xdr:spPr bwMode="auto">
        <a:xfrm flipH="1">
          <a:off x="2105025" y="1371600"/>
          <a:ext cx="133200" cy="1332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294857</xdr:colOff>
      <xdr:row>6</xdr:row>
      <xdr:rowOff>21770</xdr:rowOff>
    </xdr:from>
    <xdr:to>
      <xdr:col>9</xdr:col>
      <xdr:colOff>428207</xdr:colOff>
      <xdr:row>7</xdr:row>
      <xdr:rowOff>2570</xdr:rowOff>
    </xdr:to>
    <xdr:sp macro="" textlink="">
      <xdr:nvSpPr>
        <xdr:cNvPr id="31" name="Rectangle 29"/>
        <xdr:cNvSpPr>
          <a:spLocks noChangeArrowheads="1"/>
        </xdr:cNvSpPr>
      </xdr:nvSpPr>
      <xdr:spPr bwMode="auto">
        <a:xfrm>
          <a:off x="3548011" y="1384578"/>
          <a:ext cx="133350" cy="13466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298939</xdr:colOff>
      <xdr:row>8</xdr:row>
      <xdr:rowOff>18526</xdr:rowOff>
    </xdr:from>
    <xdr:to>
      <xdr:col>9</xdr:col>
      <xdr:colOff>432139</xdr:colOff>
      <xdr:row>8</xdr:row>
      <xdr:rowOff>153192</xdr:rowOff>
    </xdr:to>
    <xdr:sp macro="" textlink="">
      <xdr:nvSpPr>
        <xdr:cNvPr id="32" name="Rectangle 29"/>
        <xdr:cNvSpPr>
          <a:spLocks noChangeArrowheads="1"/>
        </xdr:cNvSpPr>
      </xdr:nvSpPr>
      <xdr:spPr bwMode="auto">
        <a:xfrm>
          <a:off x="3552093" y="1689064"/>
          <a:ext cx="133200" cy="134666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285750</xdr:colOff>
      <xdr:row>10</xdr:row>
      <xdr:rowOff>9525</xdr:rowOff>
    </xdr:from>
    <xdr:to>
      <xdr:col>3</xdr:col>
      <xdr:colOff>418950</xdr:colOff>
      <xdr:row>10</xdr:row>
      <xdr:rowOff>142725</xdr:rowOff>
    </xdr:to>
    <xdr:sp macro="" textlink="">
      <xdr:nvSpPr>
        <xdr:cNvPr id="33" name="Rectangle 34"/>
        <xdr:cNvSpPr>
          <a:spLocks noChangeArrowheads="1"/>
        </xdr:cNvSpPr>
      </xdr:nvSpPr>
      <xdr:spPr bwMode="auto">
        <a:xfrm>
          <a:off x="1390650" y="1971675"/>
          <a:ext cx="133200" cy="1332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297996</xdr:colOff>
      <xdr:row>10</xdr:row>
      <xdr:rowOff>19049</xdr:rowOff>
    </xdr:from>
    <xdr:to>
      <xdr:col>7</xdr:col>
      <xdr:colOff>431346</xdr:colOff>
      <xdr:row>10</xdr:row>
      <xdr:rowOff>152249</xdr:rowOff>
    </xdr:to>
    <xdr:sp macro="" textlink="">
      <xdr:nvSpPr>
        <xdr:cNvPr id="34" name="Rectangle 29"/>
        <xdr:cNvSpPr>
          <a:spLocks noChangeArrowheads="1"/>
        </xdr:cNvSpPr>
      </xdr:nvSpPr>
      <xdr:spPr bwMode="auto">
        <a:xfrm>
          <a:off x="2845253" y="1983920"/>
          <a:ext cx="133350" cy="1332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13</xdr:col>
      <xdr:colOff>295275</xdr:colOff>
      <xdr:row>10</xdr:row>
      <xdr:rowOff>19050</xdr:rowOff>
    </xdr:from>
    <xdr:to>
      <xdr:col>13</xdr:col>
      <xdr:colOff>428475</xdr:colOff>
      <xdr:row>11</xdr:row>
      <xdr:rowOff>0</xdr:rowOff>
    </xdr:to>
    <xdr:sp macro="" textlink="">
      <xdr:nvSpPr>
        <xdr:cNvPr id="35" name="Rectangle 4"/>
        <xdr:cNvSpPr>
          <a:spLocks noChangeArrowheads="1"/>
        </xdr:cNvSpPr>
      </xdr:nvSpPr>
      <xdr:spPr bwMode="auto">
        <a:xfrm flipH="1">
          <a:off x="4972050" y="1981200"/>
          <a:ext cx="133200" cy="1333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266700</xdr:colOff>
      <xdr:row>14</xdr:row>
      <xdr:rowOff>19050</xdr:rowOff>
    </xdr:from>
    <xdr:to>
      <xdr:col>5</xdr:col>
      <xdr:colOff>399900</xdr:colOff>
      <xdr:row>14</xdr:row>
      <xdr:rowOff>152250</xdr:rowOff>
    </xdr:to>
    <xdr:sp macro="" textlink="">
      <xdr:nvSpPr>
        <xdr:cNvPr id="36" name="Rectangle 4"/>
        <xdr:cNvSpPr>
          <a:spLocks noChangeArrowheads="1"/>
        </xdr:cNvSpPr>
      </xdr:nvSpPr>
      <xdr:spPr bwMode="auto">
        <a:xfrm flipH="1">
          <a:off x="2085975" y="2590800"/>
          <a:ext cx="133200" cy="1332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332014</xdr:colOff>
      <xdr:row>16</xdr:row>
      <xdr:rowOff>13606</xdr:rowOff>
    </xdr:from>
    <xdr:to>
      <xdr:col>7</xdr:col>
      <xdr:colOff>465364</xdr:colOff>
      <xdr:row>16</xdr:row>
      <xdr:rowOff>146806</xdr:rowOff>
    </xdr:to>
    <xdr:sp macro="" textlink="">
      <xdr:nvSpPr>
        <xdr:cNvPr id="37" name="Rectangle 29"/>
        <xdr:cNvSpPr>
          <a:spLocks noChangeArrowheads="1"/>
        </xdr:cNvSpPr>
      </xdr:nvSpPr>
      <xdr:spPr bwMode="auto">
        <a:xfrm>
          <a:off x="2879271" y="2892877"/>
          <a:ext cx="133350" cy="1332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13</xdr:col>
      <xdr:colOff>295275</xdr:colOff>
      <xdr:row>16</xdr:row>
      <xdr:rowOff>19050</xdr:rowOff>
    </xdr:from>
    <xdr:to>
      <xdr:col>13</xdr:col>
      <xdr:colOff>428475</xdr:colOff>
      <xdr:row>17</xdr:row>
      <xdr:rowOff>0</xdr:rowOff>
    </xdr:to>
    <xdr:sp macro="" textlink="">
      <xdr:nvSpPr>
        <xdr:cNvPr id="38" name="Rectangle 38"/>
        <xdr:cNvSpPr>
          <a:spLocks noChangeArrowheads="1"/>
        </xdr:cNvSpPr>
      </xdr:nvSpPr>
      <xdr:spPr bwMode="auto">
        <a:xfrm>
          <a:off x="4972050" y="2895600"/>
          <a:ext cx="133200" cy="1333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285750</xdr:colOff>
      <xdr:row>18</xdr:row>
      <xdr:rowOff>9525</xdr:rowOff>
    </xdr:from>
    <xdr:to>
      <xdr:col>3</xdr:col>
      <xdr:colOff>418950</xdr:colOff>
      <xdr:row>18</xdr:row>
      <xdr:rowOff>142725</xdr:rowOff>
    </xdr:to>
    <xdr:sp macro="" textlink="">
      <xdr:nvSpPr>
        <xdr:cNvPr id="39" name="Rectangle 38"/>
        <xdr:cNvSpPr>
          <a:spLocks noChangeArrowheads="1"/>
        </xdr:cNvSpPr>
      </xdr:nvSpPr>
      <xdr:spPr bwMode="auto">
        <a:xfrm>
          <a:off x="1390650" y="3190875"/>
          <a:ext cx="133200" cy="1332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299357</xdr:colOff>
      <xdr:row>20</xdr:row>
      <xdr:rowOff>14759</xdr:rowOff>
    </xdr:from>
    <xdr:to>
      <xdr:col>9</xdr:col>
      <xdr:colOff>432707</xdr:colOff>
      <xdr:row>20</xdr:row>
      <xdr:rowOff>149424</xdr:rowOff>
    </xdr:to>
    <xdr:sp macro="" textlink="">
      <xdr:nvSpPr>
        <xdr:cNvPr id="40" name="Rectangle 29"/>
        <xdr:cNvSpPr>
          <a:spLocks noChangeArrowheads="1"/>
        </xdr:cNvSpPr>
      </xdr:nvSpPr>
      <xdr:spPr bwMode="auto">
        <a:xfrm>
          <a:off x="3552511" y="3531682"/>
          <a:ext cx="133350" cy="13466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314325</xdr:colOff>
      <xdr:row>20</xdr:row>
      <xdr:rowOff>28574</xdr:rowOff>
    </xdr:from>
    <xdr:to>
      <xdr:col>11</xdr:col>
      <xdr:colOff>447675</xdr:colOff>
      <xdr:row>21</xdr:row>
      <xdr:rowOff>9374</xdr:rowOff>
    </xdr:to>
    <xdr:sp macro="" textlink="">
      <xdr:nvSpPr>
        <xdr:cNvPr id="41" name="Rectangle 29"/>
        <xdr:cNvSpPr>
          <a:spLocks noChangeArrowheads="1"/>
        </xdr:cNvSpPr>
      </xdr:nvSpPr>
      <xdr:spPr bwMode="auto">
        <a:xfrm>
          <a:off x="4276725" y="3514724"/>
          <a:ext cx="133350" cy="1332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13</xdr:col>
      <xdr:colOff>295275</xdr:colOff>
      <xdr:row>20</xdr:row>
      <xdr:rowOff>19050</xdr:rowOff>
    </xdr:from>
    <xdr:to>
      <xdr:col>13</xdr:col>
      <xdr:colOff>428625</xdr:colOff>
      <xdr:row>20</xdr:row>
      <xdr:rowOff>152400</xdr:rowOff>
    </xdr:to>
    <xdr:sp macro="" textlink="">
      <xdr:nvSpPr>
        <xdr:cNvPr id="42" name="Rectangle 29"/>
        <xdr:cNvSpPr>
          <a:spLocks noChangeArrowheads="1"/>
        </xdr:cNvSpPr>
      </xdr:nvSpPr>
      <xdr:spPr bwMode="auto">
        <a:xfrm>
          <a:off x="6048375" y="4038600"/>
          <a:ext cx="133350" cy="1333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296636</xdr:colOff>
      <xdr:row>26</xdr:row>
      <xdr:rowOff>24493</xdr:rowOff>
    </xdr:from>
    <xdr:to>
      <xdr:col>5</xdr:col>
      <xdr:colOff>429986</xdr:colOff>
      <xdr:row>27</xdr:row>
      <xdr:rowOff>5443</xdr:rowOff>
    </xdr:to>
    <xdr:sp macro="" textlink="">
      <xdr:nvSpPr>
        <xdr:cNvPr id="43" name="Rectangle 35"/>
        <xdr:cNvSpPr>
          <a:spLocks noChangeArrowheads="1"/>
        </xdr:cNvSpPr>
      </xdr:nvSpPr>
      <xdr:spPr bwMode="auto">
        <a:xfrm>
          <a:off x="2125436" y="4427764"/>
          <a:ext cx="133350" cy="1333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323850</xdr:colOff>
      <xdr:row>26</xdr:row>
      <xdr:rowOff>19050</xdr:rowOff>
    </xdr:from>
    <xdr:to>
      <xdr:col>11</xdr:col>
      <xdr:colOff>457200</xdr:colOff>
      <xdr:row>26</xdr:row>
      <xdr:rowOff>152400</xdr:rowOff>
    </xdr:to>
    <xdr:sp macro="" textlink="">
      <xdr:nvSpPr>
        <xdr:cNvPr id="44" name="Rectangle 35"/>
        <xdr:cNvSpPr>
          <a:spLocks noChangeArrowheads="1"/>
        </xdr:cNvSpPr>
      </xdr:nvSpPr>
      <xdr:spPr bwMode="auto">
        <a:xfrm>
          <a:off x="5095875" y="5067300"/>
          <a:ext cx="133350" cy="1333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13</xdr:col>
      <xdr:colOff>285750</xdr:colOff>
      <xdr:row>26</xdr:row>
      <xdr:rowOff>9525</xdr:rowOff>
    </xdr:from>
    <xdr:to>
      <xdr:col>13</xdr:col>
      <xdr:colOff>418950</xdr:colOff>
      <xdr:row>26</xdr:row>
      <xdr:rowOff>142875</xdr:rowOff>
    </xdr:to>
    <xdr:sp macro="" textlink="">
      <xdr:nvSpPr>
        <xdr:cNvPr id="45" name="Rectangle 38"/>
        <xdr:cNvSpPr>
          <a:spLocks noChangeArrowheads="1"/>
        </xdr:cNvSpPr>
      </xdr:nvSpPr>
      <xdr:spPr bwMode="auto">
        <a:xfrm>
          <a:off x="4962525" y="4410075"/>
          <a:ext cx="133200" cy="1333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3</xdr:col>
      <xdr:colOff>276225</xdr:colOff>
      <xdr:row>30</xdr:row>
      <xdr:rowOff>9525</xdr:rowOff>
    </xdr:from>
    <xdr:to>
      <xdr:col>3</xdr:col>
      <xdr:colOff>409425</xdr:colOff>
      <xdr:row>30</xdr:row>
      <xdr:rowOff>133200</xdr:rowOff>
    </xdr:to>
    <xdr:sp macro="" textlink="">
      <xdr:nvSpPr>
        <xdr:cNvPr id="46" name="Rectangle 38"/>
        <xdr:cNvSpPr>
          <a:spLocks noChangeArrowheads="1"/>
        </xdr:cNvSpPr>
      </xdr:nvSpPr>
      <xdr:spPr bwMode="auto">
        <a:xfrm>
          <a:off x="1381125" y="5019675"/>
          <a:ext cx="133200" cy="1236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285750</xdr:colOff>
      <xdr:row>30</xdr:row>
      <xdr:rowOff>19050</xdr:rowOff>
    </xdr:from>
    <xdr:to>
      <xdr:col>7</xdr:col>
      <xdr:colOff>418950</xdr:colOff>
      <xdr:row>31</xdr:row>
      <xdr:rowOff>0</xdr:rowOff>
    </xdr:to>
    <xdr:sp macro="" textlink="">
      <xdr:nvSpPr>
        <xdr:cNvPr id="47" name="Rectangle 38"/>
        <xdr:cNvSpPr>
          <a:spLocks noChangeArrowheads="1"/>
        </xdr:cNvSpPr>
      </xdr:nvSpPr>
      <xdr:spPr bwMode="auto">
        <a:xfrm>
          <a:off x="2819400" y="5029200"/>
          <a:ext cx="133200" cy="1333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9</xdr:col>
      <xdr:colOff>335573</xdr:colOff>
      <xdr:row>30</xdr:row>
      <xdr:rowOff>13921</xdr:rowOff>
    </xdr:from>
    <xdr:to>
      <xdr:col>9</xdr:col>
      <xdr:colOff>468923</xdr:colOff>
      <xdr:row>30</xdr:row>
      <xdr:rowOff>137746</xdr:rowOff>
    </xdr:to>
    <xdr:sp macro="" textlink="">
      <xdr:nvSpPr>
        <xdr:cNvPr id="48" name="Rectangle 29"/>
        <xdr:cNvSpPr>
          <a:spLocks noChangeArrowheads="1"/>
        </xdr:cNvSpPr>
      </xdr:nvSpPr>
      <xdr:spPr bwMode="auto">
        <a:xfrm>
          <a:off x="3588727" y="5069498"/>
          <a:ext cx="133350" cy="1238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13</xdr:col>
      <xdr:colOff>295275</xdr:colOff>
      <xdr:row>32</xdr:row>
      <xdr:rowOff>19050</xdr:rowOff>
    </xdr:from>
    <xdr:to>
      <xdr:col>13</xdr:col>
      <xdr:colOff>428475</xdr:colOff>
      <xdr:row>33</xdr:row>
      <xdr:rowOff>0</xdr:rowOff>
    </xdr:to>
    <xdr:sp macro="" textlink="">
      <xdr:nvSpPr>
        <xdr:cNvPr id="49" name="Rectangle 4"/>
        <xdr:cNvSpPr>
          <a:spLocks noChangeArrowheads="1"/>
        </xdr:cNvSpPr>
      </xdr:nvSpPr>
      <xdr:spPr bwMode="auto">
        <a:xfrm flipH="1">
          <a:off x="4972050" y="5334000"/>
          <a:ext cx="133200" cy="1333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9</xdr:col>
      <xdr:colOff>328246</xdr:colOff>
      <xdr:row>32</xdr:row>
      <xdr:rowOff>21248</xdr:rowOff>
    </xdr:from>
    <xdr:to>
      <xdr:col>9</xdr:col>
      <xdr:colOff>461596</xdr:colOff>
      <xdr:row>32</xdr:row>
      <xdr:rowOff>145073</xdr:rowOff>
    </xdr:to>
    <xdr:sp macro="" textlink="">
      <xdr:nvSpPr>
        <xdr:cNvPr id="50" name="Rectangle 29"/>
        <xdr:cNvSpPr>
          <a:spLocks noChangeArrowheads="1"/>
        </xdr:cNvSpPr>
      </xdr:nvSpPr>
      <xdr:spPr bwMode="auto">
        <a:xfrm>
          <a:off x="3581400" y="5384556"/>
          <a:ext cx="133350" cy="1238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320919</xdr:colOff>
      <xdr:row>34</xdr:row>
      <xdr:rowOff>28575</xdr:rowOff>
    </xdr:from>
    <xdr:to>
      <xdr:col>9</xdr:col>
      <xdr:colOff>454269</xdr:colOff>
      <xdr:row>34</xdr:row>
      <xdr:rowOff>152400</xdr:rowOff>
    </xdr:to>
    <xdr:sp macro="" textlink="">
      <xdr:nvSpPr>
        <xdr:cNvPr id="52" name="Rectangle 29"/>
        <xdr:cNvSpPr>
          <a:spLocks noChangeArrowheads="1"/>
        </xdr:cNvSpPr>
      </xdr:nvSpPr>
      <xdr:spPr bwMode="auto">
        <a:xfrm>
          <a:off x="3574073" y="5699613"/>
          <a:ext cx="133350" cy="1238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276225</xdr:colOff>
      <xdr:row>36</xdr:row>
      <xdr:rowOff>19050</xdr:rowOff>
    </xdr:from>
    <xdr:to>
      <xdr:col>5</xdr:col>
      <xdr:colOff>409425</xdr:colOff>
      <xdr:row>36</xdr:row>
      <xdr:rowOff>142725</xdr:rowOff>
    </xdr:to>
    <xdr:sp macro="" textlink="">
      <xdr:nvSpPr>
        <xdr:cNvPr id="53" name="Rectangle 38"/>
        <xdr:cNvSpPr>
          <a:spLocks noChangeArrowheads="1"/>
        </xdr:cNvSpPr>
      </xdr:nvSpPr>
      <xdr:spPr bwMode="auto">
        <a:xfrm>
          <a:off x="2095500" y="5943600"/>
          <a:ext cx="133200" cy="1236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322118</xdr:colOff>
      <xdr:row>36</xdr:row>
      <xdr:rowOff>29041</xdr:rowOff>
    </xdr:from>
    <xdr:to>
      <xdr:col>11</xdr:col>
      <xdr:colOff>455468</xdr:colOff>
      <xdr:row>37</xdr:row>
      <xdr:rowOff>6378</xdr:rowOff>
    </xdr:to>
    <xdr:sp macro="" textlink="">
      <xdr:nvSpPr>
        <xdr:cNvPr id="54" name="Rectangle 29"/>
        <xdr:cNvSpPr>
          <a:spLocks noChangeArrowheads="1"/>
        </xdr:cNvSpPr>
      </xdr:nvSpPr>
      <xdr:spPr bwMode="auto">
        <a:xfrm>
          <a:off x="4296641" y="6081746"/>
          <a:ext cx="133350" cy="1332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7</xdr:col>
      <xdr:colOff>285750</xdr:colOff>
      <xdr:row>40</xdr:row>
      <xdr:rowOff>6593</xdr:rowOff>
    </xdr:from>
    <xdr:to>
      <xdr:col>7</xdr:col>
      <xdr:colOff>419100</xdr:colOff>
      <xdr:row>40</xdr:row>
      <xdr:rowOff>141258</xdr:rowOff>
    </xdr:to>
    <xdr:sp macro="" textlink="">
      <xdr:nvSpPr>
        <xdr:cNvPr id="55" name="Rectangle 29"/>
        <xdr:cNvSpPr>
          <a:spLocks noChangeArrowheads="1"/>
        </xdr:cNvSpPr>
      </xdr:nvSpPr>
      <xdr:spPr bwMode="auto">
        <a:xfrm>
          <a:off x="2820865" y="6600824"/>
          <a:ext cx="133350" cy="13466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11</xdr:col>
      <xdr:colOff>295275</xdr:colOff>
      <xdr:row>40</xdr:row>
      <xdr:rowOff>19049</xdr:rowOff>
    </xdr:from>
    <xdr:to>
      <xdr:col>11</xdr:col>
      <xdr:colOff>428475</xdr:colOff>
      <xdr:row>40</xdr:row>
      <xdr:rowOff>152249</xdr:rowOff>
    </xdr:to>
    <xdr:sp macro="" textlink="">
      <xdr:nvSpPr>
        <xdr:cNvPr id="56" name="Rectangle 34"/>
        <xdr:cNvSpPr>
          <a:spLocks noChangeArrowheads="1"/>
        </xdr:cNvSpPr>
      </xdr:nvSpPr>
      <xdr:spPr bwMode="auto">
        <a:xfrm>
          <a:off x="4257675" y="6553199"/>
          <a:ext cx="133200" cy="1332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3</xdr:col>
      <xdr:colOff>285750</xdr:colOff>
      <xdr:row>44</xdr:row>
      <xdr:rowOff>19049</xdr:rowOff>
    </xdr:from>
    <xdr:to>
      <xdr:col>3</xdr:col>
      <xdr:colOff>418950</xdr:colOff>
      <xdr:row>44</xdr:row>
      <xdr:rowOff>152249</xdr:rowOff>
    </xdr:to>
    <xdr:sp macro="" textlink="">
      <xdr:nvSpPr>
        <xdr:cNvPr id="57" name="Rectangle 34"/>
        <xdr:cNvSpPr>
          <a:spLocks noChangeArrowheads="1"/>
        </xdr:cNvSpPr>
      </xdr:nvSpPr>
      <xdr:spPr bwMode="auto">
        <a:xfrm>
          <a:off x="1390650" y="7924799"/>
          <a:ext cx="133200" cy="1332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291611</xdr:colOff>
      <xdr:row>44</xdr:row>
      <xdr:rowOff>13921</xdr:rowOff>
    </xdr:from>
    <xdr:to>
      <xdr:col>9</xdr:col>
      <xdr:colOff>424961</xdr:colOff>
      <xdr:row>44</xdr:row>
      <xdr:rowOff>137746</xdr:rowOff>
    </xdr:to>
    <xdr:sp macro="" textlink="">
      <xdr:nvSpPr>
        <xdr:cNvPr id="58" name="Rectangle 29"/>
        <xdr:cNvSpPr>
          <a:spLocks noChangeArrowheads="1"/>
        </xdr:cNvSpPr>
      </xdr:nvSpPr>
      <xdr:spPr bwMode="auto">
        <a:xfrm>
          <a:off x="3544765" y="7223613"/>
          <a:ext cx="133350" cy="1238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285016</xdr:colOff>
      <xdr:row>48</xdr:row>
      <xdr:rowOff>16853</xdr:rowOff>
    </xdr:from>
    <xdr:to>
      <xdr:col>11</xdr:col>
      <xdr:colOff>433334</xdr:colOff>
      <xdr:row>49</xdr:row>
      <xdr:rowOff>18213</xdr:rowOff>
    </xdr:to>
    <xdr:sp macro="" textlink="">
      <xdr:nvSpPr>
        <xdr:cNvPr id="59" name="Oval 9"/>
        <xdr:cNvSpPr>
          <a:spLocks noChangeArrowheads="1"/>
        </xdr:cNvSpPr>
      </xdr:nvSpPr>
      <xdr:spPr bwMode="auto">
        <a:xfrm flipH="1">
          <a:off x="4256208" y="7842007"/>
          <a:ext cx="148318" cy="15522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95250</xdr:colOff>
      <xdr:row>48</xdr:row>
      <xdr:rowOff>19050</xdr:rowOff>
    </xdr:from>
    <xdr:to>
      <xdr:col>11</xdr:col>
      <xdr:colOff>228450</xdr:colOff>
      <xdr:row>49</xdr:row>
      <xdr:rowOff>0</xdr:rowOff>
    </xdr:to>
    <xdr:sp macro="" textlink="">
      <xdr:nvSpPr>
        <xdr:cNvPr id="60" name="Rectangle 35"/>
        <xdr:cNvSpPr>
          <a:spLocks noChangeArrowheads="1"/>
        </xdr:cNvSpPr>
      </xdr:nvSpPr>
      <xdr:spPr bwMode="auto">
        <a:xfrm>
          <a:off x="4057650" y="7772400"/>
          <a:ext cx="133200" cy="1333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298939</xdr:colOff>
      <xdr:row>48</xdr:row>
      <xdr:rowOff>28574</xdr:rowOff>
    </xdr:from>
    <xdr:to>
      <xdr:col>9</xdr:col>
      <xdr:colOff>432289</xdr:colOff>
      <xdr:row>49</xdr:row>
      <xdr:rowOff>9374</xdr:rowOff>
    </xdr:to>
    <xdr:sp macro="" textlink="">
      <xdr:nvSpPr>
        <xdr:cNvPr id="61" name="Rectangle 29"/>
        <xdr:cNvSpPr>
          <a:spLocks noChangeArrowheads="1"/>
        </xdr:cNvSpPr>
      </xdr:nvSpPr>
      <xdr:spPr bwMode="auto">
        <a:xfrm>
          <a:off x="3552093" y="7853728"/>
          <a:ext cx="133350" cy="13466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13</xdr:col>
      <xdr:colOff>285018</xdr:colOff>
      <xdr:row>48</xdr:row>
      <xdr:rowOff>11722</xdr:rowOff>
    </xdr:from>
    <xdr:to>
      <xdr:col>13</xdr:col>
      <xdr:colOff>418218</xdr:colOff>
      <xdr:row>48</xdr:row>
      <xdr:rowOff>144922</xdr:rowOff>
    </xdr:to>
    <xdr:sp macro="" textlink="">
      <xdr:nvSpPr>
        <xdr:cNvPr id="62" name="Rectangle 34"/>
        <xdr:cNvSpPr>
          <a:spLocks noChangeArrowheads="1"/>
        </xdr:cNvSpPr>
      </xdr:nvSpPr>
      <xdr:spPr bwMode="auto">
        <a:xfrm>
          <a:off x="4974249" y="7836876"/>
          <a:ext cx="133200" cy="1332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285750</xdr:colOff>
      <xdr:row>50</xdr:row>
      <xdr:rowOff>19049</xdr:rowOff>
    </xdr:from>
    <xdr:to>
      <xdr:col>3</xdr:col>
      <xdr:colOff>418950</xdr:colOff>
      <xdr:row>50</xdr:row>
      <xdr:rowOff>152249</xdr:rowOff>
    </xdr:to>
    <xdr:sp macro="" textlink="">
      <xdr:nvSpPr>
        <xdr:cNvPr id="63" name="Rectangle 34"/>
        <xdr:cNvSpPr>
          <a:spLocks noChangeArrowheads="1"/>
        </xdr:cNvSpPr>
      </xdr:nvSpPr>
      <xdr:spPr bwMode="auto">
        <a:xfrm>
          <a:off x="1390650" y="8077199"/>
          <a:ext cx="133200" cy="1332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293914</xdr:colOff>
      <xdr:row>50</xdr:row>
      <xdr:rowOff>24493</xdr:rowOff>
    </xdr:from>
    <xdr:to>
      <xdr:col>9</xdr:col>
      <xdr:colOff>427114</xdr:colOff>
      <xdr:row>51</xdr:row>
      <xdr:rowOff>5443</xdr:rowOff>
    </xdr:to>
    <xdr:sp macro="" textlink="">
      <xdr:nvSpPr>
        <xdr:cNvPr id="64" name="Rectangle 4"/>
        <xdr:cNvSpPr>
          <a:spLocks noChangeArrowheads="1"/>
        </xdr:cNvSpPr>
      </xdr:nvSpPr>
      <xdr:spPr bwMode="auto">
        <a:xfrm flipH="1">
          <a:off x="3559628" y="8085364"/>
          <a:ext cx="133200" cy="1333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11</xdr:col>
      <xdr:colOff>333375</xdr:colOff>
      <xdr:row>50</xdr:row>
      <xdr:rowOff>19050</xdr:rowOff>
    </xdr:from>
    <xdr:to>
      <xdr:col>11</xdr:col>
      <xdr:colOff>485775</xdr:colOff>
      <xdr:row>50</xdr:row>
      <xdr:rowOff>152400</xdr:rowOff>
    </xdr:to>
    <xdr:sp macro="" textlink="">
      <xdr:nvSpPr>
        <xdr:cNvPr id="65" name="Rectangle 35"/>
        <xdr:cNvSpPr>
          <a:spLocks noChangeArrowheads="1"/>
        </xdr:cNvSpPr>
      </xdr:nvSpPr>
      <xdr:spPr bwMode="auto">
        <a:xfrm>
          <a:off x="5105400" y="9182100"/>
          <a:ext cx="152400" cy="1333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285750</xdr:colOff>
      <xdr:row>52</xdr:row>
      <xdr:rowOff>19049</xdr:rowOff>
    </xdr:from>
    <xdr:to>
      <xdr:col>5</xdr:col>
      <xdr:colOff>418950</xdr:colOff>
      <xdr:row>52</xdr:row>
      <xdr:rowOff>152249</xdr:rowOff>
    </xdr:to>
    <xdr:sp macro="" textlink="">
      <xdr:nvSpPr>
        <xdr:cNvPr id="66" name="Rectangle 34"/>
        <xdr:cNvSpPr>
          <a:spLocks noChangeArrowheads="1"/>
        </xdr:cNvSpPr>
      </xdr:nvSpPr>
      <xdr:spPr bwMode="auto">
        <a:xfrm>
          <a:off x="2105025" y="8381999"/>
          <a:ext cx="133200" cy="1332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298624</xdr:colOff>
      <xdr:row>52</xdr:row>
      <xdr:rowOff>9839</xdr:rowOff>
    </xdr:from>
    <xdr:to>
      <xdr:col>7</xdr:col>
      <xdr:colOff>441499</xdr:colOff>
      <xdr:row>52</xdr:row>
      <xdr:rowOff>144655</xdr:rowOff>
    </xdr:to>
    <xdr:sp macro="" textlink="">
      <xdr:nvSpPr>
        <xdr:cNvPr id="67" name="Rectangle 35"/>
        <xdr:cNvSpPr>
          <a:spLocks noChangeArrowheads="1"/>
        </xdr:cNvSpPr>
      </xdr:nvSpPr>
      <xdr:spPr bwMode="auto">
        <a:xfrm>
          <a:off x="2833739" y="8450454"/>
          <a:ext cx="142875" cy="134816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323850</xdr:colOff>
      <xdr:row>52</xdr:row>
      <xdr:rowOff>19050</xdr:rowOff>
    </xdr:from>
    <xdr:to>
      <xdr:col>11</xdr:col>
      <xdr:colOff>466725</xdr:colOff>
      <xdr:row>53</xdr:row>
      <xdr:rowOff>0</xdr:rowOff>
    </xdr:to>
    <xdr:sp macro="" textlink="">
      <xdr:nvSpPr>
        <xdr:cNvPr id="68" name="Rectangle 35"/>
        <xdr:cNvSpPr>
          <a:spLocks noChangeArrowheads="1"/>
        </xdr:cNvSpPr>
      </xdr:nvSpPr>
      <xdr:spPr bwMode="auto">
        <a:xfrm>
          <a:off x="4286250" y="8382000"/>
          <a:ext cx="142875" cy="1333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285750</xdr:colOff>
      <xdr:row>54</xdr:row>
      <xdr:rowOff>19049</xdr:rowOff>
    </xdr:from>
    <xdr:to>
      <xdr:col>3</xdr:col>
      <xdr:colOff>418950</xdr:colOff>
      <xdr:row>54</xdr:row>
      <xdr:rowOff>152249</xdr:rowOff>
    </xdr:to>
    <xdr:sp macro="" textlink="">
      <xdr:nvSpPr>
        <xdr:cNvPr id="69" name="Rectangle 34"/>
        <xdr:cNvSpPr>
          <a:spLocks noChangeArrowheads="1"/>
        </xdr:cNvSpPr>
      </xdr:nvSpPr>
      <xdr:spPr bwMode="auto">
        <a:xfrm>
          <a:off x="1390650" y="8686799"/>
          <a:ext cx="133200" cy="1332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285750</xdr:colOff>
      <xdr:row>54</xdr:row>
      <xdr:rowOff>19050</xdr:rowOff>
    </xdr:from>
    <xdr:to>
      <xdr:col>7</xdr:col>
      <xdr:colOff>428625</xdr:colOff>
      <xdr:row>54</xdr:row>
      <xdr:rowOff>142875</xdr:rowOff>
    </xdr:to>
    <xdr:sp macro="" textlink="">
      <xdr:nvSpPr>
        <xdr:cNvPr id="70" name="Rectangle 34"/>
        <xdr:cNvSpPr>
          <a:spLocks noChangeArrowheads="1"/>
        </xdr:cNvSpPr>
      </xdr:nvSpPr>
      <xdr:spPr bwMode="auto">
        <a:xfrm>
          <a:off x="2819400" y="8686800"/>
          <a:ext cx="142875" cy="1238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299766</xdr:colOff>
      <xdr:row>54</xdr:row>
      <xdr:rowOff>10419</xdr:rowOff>
    </xdr:from>
    <xdr:to>
      <xdr:col>11</xdr:col>
      <xdr:colOff>432966</xdr:colOff>
      <xdr:row>54</xdr:row>
      <xdr:rowOff>147084</xdr:rowOff>
    </xdr:to>
    <xdr:sp macro="" textlink="">
      <xdr:nvSpPr>
        <xdr:cNvPr id="71" name="Rectangle 34"/>
        <xdr:cNvSpPr>
          <a:spLocks noChangeArrowheads="1"/>
        </xdr:cNvSpPr>
      </xdr:nvSpPr>
      <xdr:spPr bwMode="auto">
        <a:xfrm>
          <a:off x="4274289" y="8868669"/>
          <a:ext cx="133200" cy="13666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13</xdr:col>
      <xdr:colOff>320386</xdr:colOff>
      <xdr:row>34</xdr:row>
      <xdr:rowOff>25977</xdr:rowOff>
    </xdr:from>
    <xdr:to>
      <xdr:col>13</xdr:col>
      <xdr:colOff>457186</xdr:colOff>
      <xdr:row>34</xdr:row>
      <xdr:rowOff>147205</xdr:rowOff>
    </xdr:to>
    <xdr:sp macro="" textlink="">
      <xdr:nvSpPr>
        <xdr:cNvPr id="72" name="Rectangle 4"/>
        <xdr:cNvSpPr>
          <a:spLocks noChangeArrowheads="1"/>
        </xdr:cNvSpPr>
      </xdr:nvSpPr>
      <xdr:spPr bwMode="auto">
        <a:xfrm flipH="1">
          <a:off x="5013613" y="5766954"/>
          <a:ext cx="136800" cy="121228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390525"/>
          <a:ext cx="847725" cy="6667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513693</xdr:colOff>
      <xdr:row>28</xdr:row>
      <xdr:rowOff>19050</xdr:rowOff>
    </xdr:from>
    <xdr:to>
      <xdr:col>5</xdr:col>
      <xdr:colOff>646893</xdr:colOff>
      <xdr:row>29</xdr:row>
      <xdr:rowOff>1164</xdr:rowOff>
    </xdr:to>
    <xdr:sp macro="" textlink="">
      <xdr:nvSpPr>
        <xdr:cNvPr id="3" name="Rectangle 5"/>
        <xdr:cNvSpPr>
          <a:spLocks noChangeArrowheads="1"/>
        </xdr:cNvSpPr>
      </xdr:nvSpPr>
      <xdr:spPr bwMode="auto">
        <a:xfrm>
          <a:off x="1755227" y="4683016"/>
          <a:ext cx="133200" cy="1332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525517</xdr:colOff>
      <xdr:row>28</xdr:row>
      <xdr:rowOff>22005</xdr:rowOff>
    </xdr:from>
    <xdr:to>
      <xdr:col>7</xdr:col>
      <xdr:colOff>658717</xdr:colOff>
      <xdr:row>29</xdr:row>
      <xdr:rowOff>4119</xdr:rowOff>
    </xdr:to>
    <xdr:sp macro="" textlink="">
      <xdr:nvSpPr>
        <xdr:cNvPr id="4" name="Rectangle 20"/>
        <xdr:cNvSpPr>
          <a:spLocks noChangeArrowheads="1"/>
        </xdr:cNvSpPr>
      </xdr:nvSpPr>
      <xdr:spPr bwMode="auto">
        <a:xfrm>
          <a:off x="2910051" y="4685971"/>
          <a:ext cx="133200" cy="1332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599418</xdr:colOff>
      <xdr:row>28</xdr:row>
      <xdr:rowOff>15436</xdr:rowOff>
    </xdr:from>
    <xdr:to>
      <xdr:col>9</xdr:col>
      <xdr:colOff>732618</xdr:colOff>
      <xdr:row>28</xdr:row>
      <xdr:rowOff>148636</xdr:rowOff>
    </xdr:to>
    <xdr:sp macro="" textlink="">
      <xdr:nvSpPr>
        <xdr:cNvPr id="5" name="Rectangle 21"/>
        <xdr:cNvSpPr>
          <a:spLocks noChangeArrowheads="1"/>
        </xdr:cNvSpPr>
      </xdr:nvSpPr>
      <xdr:spPr bwMode="auto">
        <a:xfrm>
          <a:off x="4123668" y="4730311"/>
          <a:ext cx="133200" cy="1332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567231</xdr:colOff>
      <xdr:row>10</xdr:row>
      <xdr:rowOff>12481</xdr:rowOff>
    </xdr:from>
    <xdr:to>
      <xdr:col>7</xdr:col>
      <xdr:colOff>700431</xdr:colOff>
      <xdr:row>10</xdr:row>
      <xdr:rowOff>145831</xdr:rowOff>
    </xdr:to>
    <xdr:sp macro="" textlink="">
      <xdr:nvSpPr>
        <xdr:cNvPr id="6" name="Rectangle 8"/>
        <xdr:cNvSpPr>
          <a:spLocks noChangeArrowheads="1"/>
        </xdr:cNvSpPr>
      </xdr:nvSpPr>
      <xdr:spPr bwMode="auto">
        <a:xfrm>
          <a:off x="2951765" y="1956895"/>
          <a:ext cx="133200" cy="1333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586937</xdr:colOff>
      <xdr:row>10</xdr:row>
      <xdr:rowOff>31531</xdr:rowOff>
    </xdr:from>
    <xdr:to>
      <xdr:col>9</xdr:col>
      <xdr:colOff>720137</xdr:colOff>
      <xdr:row>11</xdr:row>
      <xdr:rowOff>12481</xdr:rowOff>
    </xdr:to>
    <xdr:sp macro="" textlink="">
      <xdr:nvSpPr>
        <xdr:cNvPr id="7" name="Rectangle 8"/>
        <xdr:cNvSpPr>
          <a:spLocks noChangeArrowheads="1"/>
        </xdr:cNvSpPr>
      </xdr:nvSpPr>
      <xdr:spPr bwMode="auto">
        <a:xfrm>
          <a:off x="4111187" y="2003206"/>
          <a:ext cx="133200" cy="1333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567229</xdr:colOff>
      <xdr:row>6</xdr:row>
      <xdr:rowOff>19050</xdr:rowOff>
    </xdr:from>
    <xdr:to>
      <xdr:col>7</xdr:col>
      <xdr:colOff>700429</xdr:colOff>
      <xdr:row>7</xdr:row>
      <xdr:rowOff>1314</xdr:rowOff>
    </xdr:to>
    <xdr:sp macro="" textlink="">
      <xdr:nvSpPr>
        <xdr:cNvPr id="8" name="Rectangle 8"/>
        <xdr:cNvSpPr>
          <a:spLocks noChangeArrowheads="1"/>
        </xdr:cNvSpPr>
      </xdr:nvSpPr>
      <xdr:spPr bwMode="auto">
        <a:xfrm>
          <a:off x="2951763" y="1359119"/>
          <a:ext cx="133200" cy="1333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573799</xdr:colOff>
      <xdr:row>8</xdr:row>
      <xdr:rowOff>19050</xdr:rowOff>
    </xdr:from>
    <xdr:to>
      <xdr:col>7</xdr:col>
      <xdr:colOff>706999</xdr:colOff>
      <xdr:row>9</xdr:row>
      <xdr:rowOff>1313</xdr:rowOff>
    </xdr:to>
    <xdr:sp macro="" textlink="">
      <xdr:nvSpPr>
        <xdr:cNvPr id="9" name="Rectangle 8"/>
        <xdr:cNvSpPr>
          <a:spLocks noChangeArrowheads="1"/>
        </xdr:cNvSpPr>
      </xdr:nvSpPr>
      <xdr:spPr bwMode="auto">
        <a:xfrm>
          <a:off x="2958333" y="1661291"/>
          <a:ext cx="133200" cy="1333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561975</xdr:colOff>
      <xdr:row>6</xdr:row>
      <xdr:rowOff>19050</xdr:rowOff>
    </xdr:from>
    <xdr:to>
      <xdr:col>9</xdr:col>
      <xdr:colOff>695175</xdr:colOff>
      <xdr:row>7</xdr:row>
      <xdr:rowOff>1314</xdr:rowOff>
    </xdr:to>
    <xdr:sp macro="" textlink="">
      <xdr:nvSpPr>
        <xdr:cNvPr id="10" name="Rectangle 8"/>
        <xdr:cNvSpPr>
          <a:spLocks noChangeArrowheads="1"/>
        </xdr:cNvSpPr>
      </xdr:nvSpPr>
      <xdr:spPr bwMode="auto">
        <a:xfrm>
          <a:off x="4086225" y="1381125"/>
          <a:ext cx="133200" cy="13466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588251</xdr:colOff>
      <xdr:row>12</xdr:row>
      <xdr:rowOff>22005</xdr:rowOff>
    </xdr:from>
    <xdr:to>
      <xdr:col>5</xdr:col>
      <xdr:colOff>721451</xdr:colOff>
      <xdr:row>13</xdr:row>
      <xdr:rowOff>2805</xdr:rowOff>
    </xdr:to>
    <xdr:sp macro="" textlink="">
      <xdr:nvSpPr>
        <xdr:cNvPr id="11" name="Rectangle 19"/>
        <xdr:cNvSpPr>
          <a:spLocks noChangeArrowheads="1"/>
        </xdr:cNvSpPr>
      </xdr:nvSpPr>
      <xdr:spPr bwMode="auto">
        <a:xfrm>
          <a:off x="1826501" y="2298480"/>
          <a:ext cx="133200" cy="1332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7</xdr:col>
      <xdr:colOff>575442</xdr:colOff>
      <xdr:row>4</xdr:row>
      <xdr:rowOff>22006</xdr:rowOff>
    </xdr:from>
    <xdr:to>
      <xdr:col>7</xdr:col>
      <xdr:colOff>718317</xdr:colOff>
      <xdr:row>5</xdr:row>
      <xdr:rowOff>12481</xdr:rowOff>
    </xdr:to>
    <xdr:sp macro="" textlink="">
      <xdr:nvSpPr>
        <xdr:cNvPr id="12" name="Rectangle 19"/>
        <xdr:cNvSpPr>
          <a:spLocks noChangeArrowheads="1"/>
        </xdr:cNvSpPr>
      </xdr:nvSpPr>
      <xdr:spPr bwMode="auto">
        <a:xfrm>
          <a:off x="2956692" y="1079281"/>
          <a:ext cx="142875" cy="1428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594820</xdr:colOff>
      <xdr:row>14</xdr:row>
      <xdr:rowOff>15436</xdr:rowOff>
    </xdr:from>
    <xdr:to>
      <xdr:col>5</xdr:col>
      <xdr:colOff>728020</xdr:colOff>
      <xdr:row>14</xdr:row>
      <xdr:rowOff>148636</xdr:rowOff>
    </xdr:to>
    <xdr:sp macro="" textlink="">
      <xdr:nvSpPr>
        <xdr:cNvPr id="13" name="Rectangle 19"/>
        <xdr:cNvSpPr>
          <a:spLocks noChangeArrowheads="1"/>
        </xdr:cNvSpPr>
      </xdr:nvSpPr>
      <xdr:spPr bwMode="auto">
        <a:xfrm>
          <a:off x="1833070" y="2596711"/>
          <a:ext cx="133200" cy="1332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5</xdr:col>
      <xdr:colOff>571500</xdr:colOff>
      <xdr:row>20</xdr:row>
      <xdr:rowOff>18393</xdr:rowOff>
    </xdr:from>
    <xdr:to>
      <xdr:col>5</xdr:col>
      <xdr:colOff>704700</xdr:colOff>
      <xdr:row>21</xdr:row>
      <xdr:rowOff>507</xdr:rowOff>
    </xdr:to>
    <xdr:sp macro="" textlink="">
      <xdr:nvSpPr>
        <xdr:cNvPr id="14" name="Rectangle 19"/>
        <xdr:cNvSpPr>
          <a:spLocks noChangeArrowheads="1"/>
        </xdr:cNvSpPr>
      </xdr:nvSpPr>
      <xdr:spPr bwMode="auto">
        <a:xfrm>
          <a:off x="1813034" y="3473669"/>
          <a:ext cx="133200" cy="1332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571500</xdr:colOff>
      <xdr:row>16</xdr:row>
      <xdr:rowOff>5256</xdr:rowOff>
    </xdr:from>
    <xdr:to>
      <xdr:col>5</xdr:col>
      <xdr:colOff>704700</xdr:colOff>
      <xdr:row>16</xdr:row>
      <xdr:rowOff>138456</xdr:rowOff>
    </xdr:to>
    <xdr:sp macro="" textlink="">
      <xdr:nvSpPr>
        <xdr:cNvPr id="15" name="Rectangle 19"/>
        <xdr:cNvSpPr>
          <a:spLocks noChangeArrowheads="1"/>
        </xdr:cNvSpPr>
      </xdr:nvSpPr>
      <xdr:spPr bwMode="auto">
        <a:xfrm>
          <a:off x="1813034" y="2856187"/>
          <a:ext cx="133200" cy="1332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575770</xdr:colOff>
      <xdr:row>10</xdr:row>
      <xdr:rowOff>14781</xdr:rowOff>
    </xdr:from>
    <xdr:to>
      <xdr:col>5</xdr:col>
      <xdr:colOff>708970</xdr:colOff>
      <xdr:row>10</xdr:row>
      <xdr:rowOff>147981</xdr:rowOff>
    </xdr:to>
    <xdr:sp macro="" textlink="">
      <xdr:nvSpPr>
        <xdr:cNvPr id="16" name="Rectangle 19"/>
        <xdr:cNvSpPr>
          <a:spLocks noChangeArrowheads="1"/>
        </xdr:cNvSpPr>
      </xdr:nvSpPr>
      <xdr:spPr bwMode="auto">
        <a:xfrm>
          <a:off x="1814020" y="1986456"/>
          <a:ext cx="133200" cy="1332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569201</xdr:colOff>
      <xdr:row>18</xdr:row>
      <xdr:rowOff>22005</xdr:rowOff>
    </xdr:from>
    <xdr:to>
      <xdr:col>5</xdr:col>
      <xdr:colOff>702401</xdr:colOff>
      <xdr:row>19</xdr:row>
      <xdr:rowOff>2805</xdr:rowOff>
    </xdr:to>
    <xdr:sp macro="" textlink="">
      <xdr:nvSpPr>
        <xdr:cNvPr id="17" name="Rectangle 19"/>
        <xdr:cNvSpPr>
          <a:spLocks noChangeArrowheads="1"/>
        </xdr:cNvSpPr>
      </xdr:nvSpPr>
      <xdr:spPr bwMode="auto">
        <a:xfrm>
          <a:off x="1807451" y="3212880"/>
          <a:ext cx="133200" cy="1332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7</xdr:col>
      <xdr:colOff>576099</xdr:colOff>
      <xdr:row>12</xdr:row>
      <xdr:rowOff>19050</xdr:rowOff>
    </xdr:from>
    <xdr:to>
      <xdr:col>7</xdr:col>
      <xdr:colOff>709299</xdr:colOff>
      <xdr:row>13</xdr:row>
      <xdr:rowOff>1314</xdr:rowOff>
    </xdr:to>
    <xdr:sp macro="" textlink="">
      <xdr:nvSpPr>
        <xdr:cNvPr id="18" name="Rectangle 8"/>
        <xdr:cNvSpPr>
          <a:spLocks noChangeArrowheads="1"/>
        </xdr:cNvSpPr>
      </xdr:nvSpPr>
      <xdr:spPr bwMode="auto">
        <a:xfrm>
          <a:off x="2957349" y="2295525"/>
          <a:ext cx="133200" cy="13466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560661</xdr:colOff>
      <xdr:row>20</xdr:row>
      <xdr:rowOff>25619</xdr:rowOff>
    </xdr:from>
    <xdr:to>
      <xdr:col>7</xdr:col>
      <xdr:colOff>693861</xdr:colOff>
      <xdr:row>21</xdr:row>
      <xdr:rowOff>7883</xdr:rowOff>
    </xdr:to>
    <xdr:sp macro="" textlink="">
      <xdr:nvSpPr>
        <xdr:cNvPr id="19" name="Rectangle 8"/>
        <xdr:cNvSpPr>
          <a:spLocks noChangeArrowheads="1"/>
        </xdr:cNvSpPr>
      </xdr:nvSpPr>
      <xdr:spPr bwMode="auto">
        <a:xfrm>
          <a:off x="2945195" y="3480895"/>
          <a:ext cx="133200" cy="1333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583324</xdr:colOff>
      <xdr:row>8</xdr:row>
      <xdr:rowOff>12481</xdr:rowOff>
    </xdr:from>
    <xdr:to>
      <xdr:col>9</xdr:col>
      <xdr:colOff>716524</xdr:colOff>
      <xdr:row>8</xdr:row>
      <xdr:rowOff>145831</xdr:rowOff>
    </xdr:to>
    <xdr:sp macro="" textlink="">
      <xdr:nvSpPr>
        <xdr:cNvPr id="20" name="Rectangle 8"/>
        <xdr:cNvSpPr>
          <a:spLocks noChangeArrowheads="1"/>
        </xdr:cNvSpPr>
      </xdr:nvSpPr>
      <xdr:spPr bwMode="auto">
        <a:xfrm>
          <a:off x="4107574" y="1679356"/>
          <a:ext cx="133200" cy="1333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567887</xdr:colOff>
      <xdr:row>16</xdr:row>
      <xdr:rowOff>12481</xdr:rowOff>
    </xdr:from>
    <xdr:to>
      <xdr:col>9</xdr:col>
      <xdr:colOff>701087</xdr:colOff>
      <xdr:row>16</xdr:row>
      <xdr:rowOff>145831</xdr:rowOff>
    </xdr:to>
    <xdr:sp macro="" textlink="">
      <xdr:nvSpPr>
        <xdr:cNvPr id="21" name="Rectangle 8"/>
        <xdr:cNvSpPr>
          <a:spLocks noChangeArrowheads="1"/>
        </xdr:cNvSpPr>
      </xdr:nvSpPr>
      <xdr:spPr bwMode="auto">
        <a:xfrm>
          <a:off x="4095421" y="2863412"/>
          <a:ext cx="133200" cy="1333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590550</xdr:colOff>
      <xdr:row>26</xdr:row>
      <xdr:rowOff>25619</xdr:rowOff>
    </xdr:from>
    <xdr:to>
      <xdr:col>9</xdr:col>
      <xdr:colOff>723750</xdr:colOff>
      <xdr:row>27</xdr:row>
      <xdr:rowOff>7883</xdr:rowOff>
    </xdr:to>
    <xdr:sp macro="" textlink="">
      <xdr:nvSpPr>
        <xdr:cNvPr id="22" name="Rectangle 8"/>
        <xdr:cNvSpPr>
          <a:spLocks noChangeArrowheads="1"/>
        </xdr:cNvSpPr>
      </xdr:nvSpPr>
      <xdr:spPr bwMode="auto">
        <a:xfrm>
          <a:off x="4114800" y="4435694"/>
          <a:ext cx="133200" cy="13466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9</xdr:col>
      <xdr:colOff>571500</xdr:colOff>
      <xdr:row>22</xdr:row>
      <xdr:rowOff>12480</xdr:rowOff>
    </xdr:from>
    <xdr:to>
      <xdr:col>9</xdr:col>
      <xdr:colOff>704700</xdr:colOff>
      <xdr:row>22</xdr:row>
      <xdr:rowOff>145830</xdr:rowOff>
    </xdr:to>
    <xdr:sp macro="" textlink="">
      <xdr:nvSpPr>
        <xdr:cNvPr id="23" name="Rectangle 8"/>
        <xdr:cNvSpPr>
          <a:spLocks noChangeArrowheads="1"/>
        </xdr:cNvSpPr>
      </xdr:nvSpPr>
      <xdr:spPr bwMode="auto">
        <a:xfrm>
          <a:off x="4099034" y="3769928"/>
          <a:ext cx="133200" cy="1333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573799</xdr:colOff>
      <xdr:row>6</xdr:row>
      <xdr:rowOff>19050</xdr:rowOff>
    </xdr:from>
    <xdr:to>
      <xdr:col>7</xdr:col>
      <xdr:colOff>706999</xdr:colOff>
      <xdr:row>7</xdr:row>
      <xdr:rowOff>1313</xdr:rowOff>
    </xdr:to>
    <xdr:sp macro="" textlink="">
      <xdr:nvSpPr>
        <xdr:cNvPr id="24" name="Rectangle 8"/>
        <xdr:cNvSpPr>
          <a:spLocks noChangeArrowheads="1"/>
        </xdr:cNvSpPr>
      </xdr:nvSpPr>
      <xdr:spPr bwMode="auto">
        <a:xfrm>
          <a:off x="2955049" y="1685925"/>
          <a:ext cx="133200" cy="134663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207;&#21209;&#25285;&#24403;/&#26408;&#12398;&#33865;/&#39640;&#23713;&#12398;&#25945;&#32946;/H26/&#25945;&#22996;&#32207;&#21209;&#35506;/&#26045;&#35373;&#31649;&#29702;&#25285;&#24403;/&#23398;&#26657;&#26045;&#35373;P38_39_40_41_43_117(H25&#24180;&#24230;)&#25552;&#20986;&#2999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38"/>
      <sheetName val="39"/>
      <sheetName val="40"/>
      <sheetName val="41"/>
      <sheetName val="43"/>
    </sheetNames>
    <sheetDataSet>
      <sheetData sheetId="0">
        <row r="59">
          <cell r="C59">
            <v>124039</v>
          </cell>
          <cell r="D59">
            <v>662</v>
          </cell>
          <cell r="E59">
            <v>59</v>
          </cell>
          <cell r="G59">
            <v>22807</v>
          </cell>
          <cell r="H59">
            <v>2026</v>
          </cell>
          <cell r="I59">
            <v>20</v>
          </cell>
        </row>
        <row r="60">
          <cell r="C60">
            <v>-113</v>
          </cell>
          <cell r="D60">
            <v>-853</v>
          </cell>
        </row>
      </sheetData>
      <sheetData sheetId="1">
        <row r="60">
          <cell r="C60">
            <v>406207</v>
          </cell>
          <cell r="D60">
            <v>26739</v>
          </cell>
          <cell r="F60">
            <v>231923</v>
          </cell>
        </row>
      </sheetData>
      <sheetData sheetId="2">
        <row r="30">
          <cell r="C30">
            <v>67044</v>
          </cell>
          <cell r="D30">
            <v>921</v>
          </cell>
          <cell r="E30">
            <v>39</v>
          </cell>
          <cell r="G30">
            <v>15553</v>
          </cell>
          <cell r="H30">
            <v>683</v>
          </cell>
        </row>
        <row r="31">
          <cell r="C31">
            <v>-406</v>
          </cell>
          <cell r="D31">
            <v>-1345</v>
          </cell>
        </row>
        <row r="32">
          <cell r="C32">
            <v>3411</v>
          </cell>
          <cell r="D32">
            <v>42</v>
          </cell>
          <cell r="G32">
            <v>700</v>
          </cell>
        </row>
        <row r="33">
          <cell r="C33">
            <v>87</v>
          </cell>
        </row>
      </sheetData>
      <sheetData sheetId="3">
        <row r="30">
          <cell r="C30">
            <v>313798</v>
          </cell>
          <cell r="D30">
            <v>8570</v>
          </cell>
          <cell r="F30">
            <v>181951</v>
          </cell>
        </row>
        <row r="32">
          <cell r="C32">
            <v>17575</v>
          </cell>
          <cell r="F32">
            <v>3473</v>
          </cell>
        </row>
        <row r="33">
          <cell r="C33">
            <v>6407</v>
          </cell>
          <cell r="F33">
            <v>3200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1"/>
  <sheetViews>
    <sheetView showGridLines="0" tabSelected="1" zoomScaleNormal="100" workbookViewId="0">
      <selection activeCell="J10" sqref="J10:J11"/>
    </sheetView>
  </sheetViews>
  <sheetFormatPr defaultRowHeight="13.5"/>
  <cols>
    <col min="1" max="2" width="5" customWidth="1"/>
    <col min="3" max="3" width="8.75" customWidth="1"/>
    <col min="4" max="4" width="17.5" customWidth="1"/>
    <col min="5" max="5" width="8.375" customWidth="1"/>
    <col min="6" max="6" width="12.5" customWidth="1"/>
    <col min="7" max="7" width="8.75" customWidth="1"/>
    <col min="8" max="10" width="6.875" customWidth="1"/>
    <col min="11" max="19" width="8.75" customWidth="1"/>
    <col min="20" max="20" width="8.125" customWidth="1"/>
  </cols>
  <sheetData>
    <row r="1" spans="1:20" ht="18.75">
      <c r="A1" s="272" t="s">
        <v>0</v>
      </c>
      <c r="B1" s="272"/>
      <c r="C1" s="272"/>
      <c r="D1" s="272"/>
      <c r="E1" s="272"/>
      <c r="F1" s="272"/>
      <c r="G1" s="272"/>
      <c r="H1" s="272"/>
      <c r="I1" s="272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17.25">
      <c r="A2" s="2"/>
      <c r="B2" s="3"/>
      <c r="C2" s="3"/>
      <c r="D2" s="3"/>
      <c r="E2" s="3"/>
      <c r="F2" s="3"/>
      <c r="G2" s="3"/>
      <c r="H2" s="3"/>
      <c r="I2" s="3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15" customHeight="1">
      <c r="A3" s="273" t="s">
        <v>336</v>
      </c>
      <c r="B3" s="274"/>
      <c r="C3" s="274"/>
      <c r="D3" s="274"/>
      <c r="E3" s="274"/>
      <c r="F3" s="274"/>
      <c r="G3" s="274"/>
      <c r="H3" s="274"/>
      <c r="I3" s="3"/>
      <c r="J3" s="1"/>
      <c r="K3" s="1"/>
      <c r="L3" s="1"/>
      <c r="M3" s="1"/>
      <c r="N3" s="1"/>
      <c r="O3" s="1"/>
      <c r="P3" s="1"/>
      <c r="Q3" s="1"/>
      <c r="R3" s="275" t="s">
        <v>337</v>
      </c>
      <c r="S3" s="275"/>
      <c r="T3" s="275"/>
    </row>
    <row r="4" spans="1:20" ht="12.75" customHeight="1">
      <c r="A4" s="276" t="s">
        <v>1</v>
      </c>
      <c r="B4" s="276" t="s">
        <v>2</v>
      </c>
      <c r="C4" s="276" t="s">
        <v>3</v>
      </c>
      <c r="D4" s="276" t="s">
        <v>4</v>
      </c>
      <c r="E4" s="276" t="s">
        <v>5</v>
      </c>
      <c r="F4" s="277" t="s">
        <v>6</v>
      </c>
      <c r="G4" s="5" t="s">
        <v>7</v>
      </c>
      <c r="H4" s="278" t="s">
        <v>8</v>
      </c>
      <c r="I4" s="279"/>
      <c r="J4" s="280"/>
      <c r="K4" s="276" t="s">
        <v>3</v>
      </c>
      <c r="L4" s="281" t="s">
        <v>9</v>
      </c>
      <c r="M4" s="278" t="s">
        <v>10</v>
      </c>
      <c r="N4" s="279"/>
      <c r="O4" s="279"/>
      <c r="P4" s="279"/>
      <c r="Q4" s="279"/>
      <c r="R4" s="279"/>
      <c r="S4" s="279"/>
      <c r="T4" s="280"/>
    </row>
    <row r="5" spans="1:20" ht="12.75" customHeight="1">
      <c r="A5" s="276"/>
      <c r="B5" s="276"/>
      <c r="C5" s="276"/>
      <c r="D5" s="276"/>
      <c r="E5" s="276"/>
      <c r="F5" s="277"/>
      <c r="G5" s="6" t="s">
        <v>11</v>
      </c>
      <c r="H5" s="7" t="s">
        <v>12</v>
      </c>
      <c r="I5" s="7" t="s">
        <v>13</v>
      </c>
      <c r="J5" s="7" t="s">
        <v>14</v>
      </c>
      <c r="K5" s="276"/>
      <c r="L5" s="282"/>
      <c r="M5" s="7" t="s">
        <v>15</v>
      </c>
      <c r="N5" s="8" t="s">
        <v>16</v>
      </c>
      <c r="O5" s="8" t="s">
        <v>17</v>
      </c>
      <c r="P5" s="8" t="s">
        <v>18</v>
      </c>
      <c r="Q5" s="7" t="s">
        <v>19</v>
      </c>
      <c r="R5" s="7" t="s">
        <v>20</v>
      </c>
      <c r="S5" s="7" t="s">
        <v>21</v>
      </c>
      <c r="T5" s="9" t="s">
        <v>14</v>
      </c>
    </row>
    <row r="6" spans="1:20" ht="12.75" customHeight="1">
      <c r="A6" s="5"/>
      <c r="B6" s="271">
        <v>1</v>
      </c>
      <c r="C6" s="266" t="s">
        <v>22</v>
      </c>
      <c r="D6" s="268" t="s">
        <v>23</v>
      </c>
      <c r="E6" s="269" t="s">
        <v>24</v>
      </c>
      <c r="F6" s="241" t="s">
        <v>25</v>
      </c>
      <c r="G6" s="270" t="s">
        <v>26</v>
      </c>
      <c r="H6" s="253">
        <v>147</v>
      </c>
      <c r="I6" s="253">
        <v>136</v>
      </c>
      <c r="J6" s="255">
        <f>SUM(H6:I6)</f>
        <v>283</v>
      </c>
      <c r="K6" s="266" t="s">
        <v>22</v>
      </c>
      <c r="L6" s="21" t="s">
        <v>273</v>
      </c>
      <c r="M6" s="235">
        <v>17</v>
      </c>
      <c r="N6" s="235">
        <v>1</v>
      </c>
      <c r="O6" s="235">
        <v>1</v>
      </c>
      <c r="P6" s="233">
        <v>1</v>
      </c>
      <c r="Q6" s="233">
        <v>1</v>
      </c>
      <c r="R6" s="233">
        <v>3</v>
      </c>
      <c r="S6" s="233"/>
      <c r="T6" s="235">
        <f>SUM(M6:S7)</f>
        <v>24</v>
      </c>
    </row>
    <row r="7" spans="1:20" ht="12.75" customHeight="1">
      <c r="A7" s="10"/>
      <c r="B7" s="265"/>
      <c r="C7" s="250"/>
      <c r="D7" s="252"/>
      <c r="E7" s="242"/>
      <c r="F7" s="242"/>
      <c r="G7" s="258"/>
      <c r="H7" s="254"/>
      <c r="I7" s="254"/>
      <c r="J7" s="256"/>
      <c r="K7" s="250"/>
      <c r="L7" s="34">
        <v>12</v>
      </c>
      <c r="M7" s="236"/>
      <c r="N7" s="236"/>
      <c r="O7" s="236"/>
      <c r="P7" s="234"/>
      <c r="Q7" s="234"/>
      <c r="R7" s="234"/>
      <c r="S7" s="234"/>
      <c r="T7" s="236"/>
    </row>
    <row r="8" spans="1:20" ht="12.75" customHeight="1">
      <c r="A8" s="12"/>
      <c r="B8" s="264">
        <v>2</v>
      </c>
      <c r="C8" s="249" t="s">
        <v>28</v>
      </c>
      <c r="D8" s="251" t="s">
        <v>29</v>
      </c>
      <c r="E8" s="241" t="s">
        <v>30</v>
      </c>
      <c r="F8" s="241" t="s">
        <v>31</v>
      </c>
      <c r="G8" s="257" t="s">
        <v>314</v>
      </c>
      <c r="H8" s="253">
        <v>234</v>
      </c>
      <c r="I8" s="253">
        <v>170</v>
      </c>
      <c r="J8" s="255">
        <f>SUM(H8:I8)</f>
        <v>404</v>
      </c>
      <c r="K8" s="249" t="s">
        <v>28</v>
      </c>
      <c r="L8" s="21" t="s">
        <v>27</v>
      </c>
      <c r="M8" s="235">
        <v>23</v>
      </c>
      <c r="N8" s="235">
        <v>1</v>
      </c>
      <c r="O8" s="235"/>
      <c r="P8" s="233">
        <v>1</v>
      </c>
      <c r="Q8" s="233">
        <v>1</v>
      </c>
      <c r="R8" s="233"/>
      <c r="S8" s="233"/>
      <c r="T8" s="235">
        <f>SUM(M8:S9)</f>
        <v>26</v>
      </c>
    </row>
    <row r="9" spans="1:20" ht="12.75" customHeight="1">
      <c r="A9" s="12"/>
      <c r="B9" s="265"/>
      <c r="C9" s="250"/>
      <c r="D9" s="252"/>
      <c r="E9" s="242"/>
      <c r="F9" s="242"/>
      <c r="G9" s="258"/>
      <c r="H9" s="254"/>
      <c r="I9" s="254"/>
      <c r="J9" s="256"/>
      <c r="K9" s="250"/>
      <c r="L9" s="34">
        <v>13</v>
      </c>
      <c r="M9" s="236"/>
      <c r="N9" s="236"/>
      <c r="O9" s="236"/>
      <c r="P9" s="234"/>
      <c r="Q9" s="234"/>
      <c r="R9" s="234"/>
      <c r="S9" s="234"/>
      <c r="T9" s="236"/>
    </row>
    <row r="10" spans="1:20" ht="12.75" customHeight="1">
      <c r="A10" s="12"/>
      <c r="B10" s="264">
        <v>3</v>
      </c>
      <c r="C10" s="249" t="s">
        <v>32</v>
      </c>
      <c r="D10" s="251" t="s">
        <v>33</v>
      </c>
      <c r="E10" s="241" t="s">
        <v>34</v>
      </c>
      <c r="F10" s="241" t="s">
        <v>35</v>
      </c>
      <c r="G10" s="257" t="s">
        <v>315</v>
      </c>
      <c r="H10" s="253">
        <v>169</v>
      </c>
      <c r="I10" s="253">
        <v>133</v>
      </c>
      <c r="J10" s="255">
        <f>SUM(H10:I10)</f>
        <v>302</v>
      </c>
      <c r="K10" s="249" t="s">
        <v>32</v>
      </c>
      <c r="L10" s="21" t="s">
        <v>27</v>
      </c>
      <c r="M10" s="235">
        <v>18</v>
      </c>
      <c r="N10" s="235">
        <v>1</v>
      </c>
      <c r="O10" s="235">
        <v>1</v>
      </c>
      <c r="P10" s="233">
        <v>1</v>
      </c>
      <c r="Q10" s="233">
        <v>1</v>
      </c>
      <c r="R10" s="233"/>
      <c r="S10" s="233"/>
      <c r="T10" s="235">
        <f>SUM(M10:S11)</f>
        <v>22</v>
      </c>
    </row>
    <row r="11" spans="1:20" ht="12.75" customHeight="1">
      <c r="A11" s="12"/>
      <c r="B11" s="265"/>
      <c r="C11" s="250"/>
      <c r="D11" s="252"/>
      <c r="E11" s="242"/>
      <c r="F11" s="242"/>
      <c r="G11" s="258"/>
      <c r="H11" s="254"/>
      <c r="I11" s="254"/>
      <c r="J11" s="256"/>
      <c r="K11" s="250"/>
      <c r="L11" s="34">
        <v>12</v>
      </c>
      <c r="M11" s="236"/>
      <c r="N11" s="236"/>
      <c r="O11" s="236"/>
      <c r="P11" s="234"/>
      <c r="Q11" s="234"/>
      <c r="R11" s="234"/>
      <c r="S11" s="234"/>
      <c r="T11" s="236"/>
    </row>
    <row r="12" spans="1:20" ht="12.75" customHeight="1">
      <c r="A12" s="12"/>
      <c r="B12" s="264">
        <v>4</v>
      </c>
      <c r="C12" s="266" t="s">
        <v>36</v>
      </c>
      <c r="D12" s="268" t="s">
        <v>37</v>
      </c>
      <c r="E12" s="269" t="s">
        <v>38</v>
      </c>
      <c r="F12" s="259" t="s">
        <v>39</v>
      </c>
      <c r="G12" s="270" t="s">
        <v>315</v>
      </c>
      <c r="H12" s="253">
        <v>236</v>
      </c>
      <c r="I12" s="253">
        <v>210</v>
      </c>
      <c r="J12" s="255">
        <f>SUM(H12:I12)</f>
        <v>446</v>
      </c>
      <c r="K12" s="266" t="s">
        <v>36</v>
      </c>
      <c r="L12" s="21" t="s">
        <v>27</v>
      </c>
      <c r="M12" s="235">
        <v>24</v>
      </c>
      <c r="N12" s="235">
        <v>1</v>
      </c>
      <c r="O12" s="235">
        <v>1</v>
      </c>
      <c r="P12" s="233">
        <v>1</v>
      </c>
      <c r="Q12" s="233">
        <v>1</v>
      </c>
      <c r="R12" s="233">
        <v>3</v>
      </c>
      <c r="S12" s="233"/>
      <c r="T12" s="235">
        <f>SUM(M12:S13)</f>
        <v>31</v>
      </c>
    </row>
    <row r="13" spans="1:20" ht="12.75" customHeight="1">
      <c r="A13" s="12"/>
      <c r="B13" s="267"/>
      <c r="C13" s="250"/>
      <c r="D13" s="252"/>
      <c r="E13" s="242"/>
      <c r="F13" s="260"/>
      <c r="G13" s="258"/>
      <c r="H13" s="254"/>
      <c r="I13" s="254"/>
      <c r="J13" s="256"/>
      <c r="K13" s="250"/>
      <c r="L13" s="34">
        <v>14</v>
      </c>
      <c r="M13" s="236"/>
      <c r="N13" s="236"/>
      <c r="O13" s="236"/>
      <c r="P13" s="234"/>
      <c r="Q13" s="234"/>
      <c r="R13" s="234"/>
      <c r="S13" s="234"/>
      <c r="T13" s="236"/>
    </row>
    <row r="14" spans="1:20" ht="12.75" customHeight="1">
      <c r="A14" s="12"/>
      <c r="B14" s="264">
        <v>5</v>
      </c>
      <c r="C14" s="249" t="s">
        <v>40</v>
      </c>
      <c r="D14" s="251" t="s">
        <v>41</v>
      </c>
      <c r="E14" s="241" t="s">
        <v>42</v>
      </c>
      <c r="F14" s="241" t="s">
        <v>43</v>
      </c>
      <c r="G14" s="257" t="s">
        <v>315</v>
      </c>
      <c r="H14" s="253">
        <v>68</v>
      </c>
      <c r="I14" s="253">
        <v>73</v>
      </c>
      <c r="J14" s="255">
        <f>SUM(H14:I14)</f>
        <v>141</v>
      </c>
      <c r="K14" s="249" t="s">
        <v>40</v>
      </c>
      <c r="L14" s="33" t="s">
        <v>44</v>
      </c>
      <c r="M14" s="235">
        <v>11</v>
      </c>
      <c r="N14" s="235">
        <v>1</v>
      </c>
      <c r="O14" s="235"/>
      <c r="P14" s="233">
        <v>1</v>
      </c>
      <c r="Q14" s="233">
        <v>1</v>
      </c>
      <c r="R14" s="233">
        <v>2</v>
      </c>
      <c r="S14" s="233"/>
      <c r="T14" s="235">
        <f>SUM(M14:S15)</f>
        <v>16</v>
      </c>
    </row>
    <row r="15" spans="1:20" ht="12.75" customHeight="1">
      <c r="A15" s="12"/>
      <c r="B15" s="265"/>
      <c r="C15" s="250"/>
      <c r="D15" s="252"/>
      <c r="E15" s="242"/>
      <c r="F15" s="242"/>
      <c r="G15" s="258"/>
      <c r="H15" s="254"/>
      <c r="I15" s="254"/>
      <c r="J15" s="256"/>
      <c r="K15" s="250"/>
      <c r="L15" s="34">
        <v>6</v>
      </c>
      <c r="M15" s="236"/>
      <c r="N15" s="236"/>
      <c r="O15" s="236"/>
      <c r="P15" s="234"/>
      <c r="Q15" s="234"/>
      <c r="R15" s="234"/>
      <c r="S15" s="234"/>
      <c r="T15" s="236"/>
    </row>
    <row r="16" spans="1:20" ht="12.75" customHeight="1">
      <c r="A16" s="12"/>
      <c r="B16" s="264">
        <v>6</v>
      </c>
      <c r="C16" s="249" t="s">
        <v>45</v>
      </c>
      <c r="D16" s="251" t="s">
        <v>46</v>
      </c>
      <c r="E16" s="241" t="s">
        <v>47</v>
      </c>
      <c r="F16" s="241" t="s">
        <v>48</v>
      </c>
      <c r="G16" s="257" t="s">
        <v>316</v>
      </c>
      <c r="H16" s="253">
        <v>59</v>
      </c>
      <c r="I16" s="253">
        <v>57</v>
      </c>
      <c r="J16" s="255">
        <f>SUM(H16:I16)</f>
        <v>116</v>
      </c>
      <c r="K16" s="249" t="s">
        <v>45</v>
      </c>
      <c r="L16" s="21" t="s">
        <v>27</v>
      </c>
      <c r="M16" s="235">
        <v>12</v>
      </c>
      <c r="N16" s="235">
        <v>1</v>
      </c>
      <c r="O16" s="235"/>
      <c r="P16" s="233">
        <v>1</v>
      </c>
      <c r="Q16" s="233">
        <v>1</v>
      </c>
      <c r="R16" s="233">
        <v>2</v>
      </c>
      <c r="S16" s="233"/>
      <c r="T16" s="235">
        <f>SUM(M16:S17)</f>
        <v>17</v>
      </c>
    </row>
    <row r="17" spans="1:20" ht="12.75" customHeight="1">
      <c r="A17" s="12"/>
      <c r="B17" s="265"/>
      <c r="C17" s="250"/>
      <c r="D17" s="252"/>
      <c r="E17" s="242"/>
      <c r="F17" s="242"/>
      <c r="G17" s="258"/>
      <c r="H17" s="254"/>
      <c r="I17" s="254"/>
      <c r="J17" s="256"/>
      <c r="K17" s="250"/>
      <c r="L17" s="34">
        <v>6</v>
      </c>
      <c r="M17" s="236"/>
      <c r="N17" s="236"/>
      <c r="O17" s="236"/>
      <c r="P17" s="234"/>
      <c r="Q17" s="234"/>
      <c r="R17" s="234"/>
      <c r="S17" s="234"/>
      <c r="T17" s="236"/>
    </row>
    <row r="18" spans="1:20" ht="12.75" customHeight="1">
      <c r="A18" s="12" t="s">
        <v>49</v>
      </c>
      <c r="B18" s="264">
        <v>7</v>
      </c>
      <c r="C18" s="249" t="s">
        <v>50</v>
      </c>
      <c r="D18" s="251" t="s">
        <v>51</v>
      </c>
      <c r="E18" s="241" t="s">
        <v>52</v>
      </c>
      <c r="F18" s="241" t="s">
        <v>53</v>
      </c>
      <c r="G18" s="257" t="s">
        <v>317</v>
      </c>
      <c r="H18" s="253">
        <v>321</v>
      </c>
      <c r="I18" s="253">
        <v>294</v>
      </c>
      <c r="J18" s="255">
        <f>SUM(H18:I18)</f>
        <v>615</v>
      </c>
      <c r="K18" s="249" t="s">
        <v>50</v>
      </c>
      <c r="L18" s="21" t="s">
        <v>54</v>
      </c>
      <c r="M18" s="235">
        <v>30</v>
      </c>
      <c r="N18" s="235">
        <v>1</v>
      </c>
      <c r="O18" s="96" t="s">
        <v>278</v>
      </c>
      <c r="P18" s="233">
        <v>1</v>
      </c>
      <c r="Q18" s="233">
        <v>1</v>
      </c>
      <c r="R18" s="233">
        <v>4</v>
      </c>
      <c r="S18" s="233"/>
      <c r="T18" s="235">
        <v>38</v>
      </c>
    </row>
    <row r="19" spans="1:20" ht="12.75" customHeight="1">
      <c r="A19" s="12"/>
      <c r="B19" s="265"/>
      <c r="C19" s="250"/>
      <c r="D19" s="252"/>
      <c r="E19" s="242"/>
      <c r="F19" s="242"/>
      <c r="G19" s="258"/>
      <c r="H19" s="254"/>
      <c r="I19" s="254"/>
      <c r="J19" s="256"/>
      <c r="K19" s="250"/>
      <c r="L19" s="34">
        <v>19</v>
      </c>
      <c r="M19" s="236"/>
      <c r="N19" s="236"/>
      <c r="O19" s="11">
        <v>1</v>
      </c>
      <c r="P19" s="234"/>
      <c r="Q19" s="234"/>
      <c r="R19" s="234"/>
      <c r="S19" s="234"/>
      <c r="T19" s="236"/>
    </row>
    <row r="20" spans="1:20" ht="12.75" customHeight="1">
      <c r="A20" s="12"/>
      <c r="B20" s="264">
        <v>8</v>
      </c>
      <c r="C20" s="249" t="s">
        <v>55</v>
      </c>
      <c r="D20" s="251" t="s">
        <v>56</v>
      </c>
      <c r="E20" s="241" t="s">
        <v>57</v>
      </c>
      <c r="F20" s="241" t="s">
        <v>58</v>
      </c>
      <c r="G20" s="257" t="s">
        <v>318</v>
      </c>
      <c r="H20" s="253">
        <v>172</v>
      </c>
      <c r="I20" s="253">
        <v>163</v>
      </c>
      <c r="J20" s="255">
        <f>SUM(H20:I20)</f>
        <v>335</v>
      </c>
      <c r="K20" s="249" t="s">
        <v>55</v>
      </c>
      <c r="L20" s="33" t="s">
        <v>274</v>
      </c>
      <c r="M20" s="235">
        <v>18</v>
      </c>
      <c r="N20" s="235">
        <v>1</v>
      </c>
      <c r="O20" s="235">
        <v>1</v>
      </c>
      <c r="P20" s="233">
        <v>1</v>
      </c>
      <c r="Q20" s="233">
        <v>1</v>
      </c>
      <c r="R20" s="233">
        <v>3</v>
      </c>
      <c r="S20" s="233"/>
      <c r="T20" s="235">
        <f>SUM(M20:S21)</f>
        <v>25</v>
      </c>
    </row>
    <row r="21" spans="1:20" ht="12.75" customHeight="1">
      <c r="A21" s="12"/>
      <c r="B21" s="265"/>
      <c r="C21" s="250"/>
      <c r="D21" s="252"/>
      <c r="E21" s="242"/>
      <c r="F21" s="242"/>
      <c r="G21" s="258"/>
      <c r="H21" s="254"/>
      <c r="I21" s="254"/>
      <c r="J21" s="256"/>
      <c r="K21" s="250"/>
      <c r="L21" s="34">
        <v>12</v>
      </c>
      <c r="M21" s="236"/>
      <c r="N21" s="236"/>
      <c r="O21" s="236"/>
      <c r="P21" s="234"/>
      <c r="Q21" s="234"/>
      <c r="R21" s="234"/>
      <c r="S21" s="234"/>
      <c r="T21" s="236"/>
    </row>
    <row r="22" spans="1:20" ht="12.75" customHeight="1">
      <c r="A22" s="12"/>
      <c r="B22" s="264">
        <v>9</v>
      </c>
      <c r="C22" s="249" t="s">
        <v>59</v>
      </c>
      <c r="D22" s="251" t="s">
        <v>60</v>
      </c>
      <c r="E22" s="241" t="s">
        <v>61</v>
      </c>
      <c r="F22" s="241" t="s">
        <v>62</v>
      </c>
      <c r="G22" s="257" t="s">
        <v>319</v>
      </c>
      <c r="H22" s="253">
        <v>111</v>
      </c>
      <c r="I22" s="253">
        <v>115</v>
      </c>
      <c r="J22" s="255">
        <f>SUM(H22:I22)</f>
        <v>226</v>
      </c>
      <c r="K22" s="249" t="s">
        <v>59</v>
      </c>
      <c r="L22" s="21" t="s">
        <v>27</v>
      </c>
      <c r="M22" s="235">
        <v>14</v>
      </c>
      <c r="N22" s="235">
        <v>1</v>
      </c>
      <c r="O22" s="235"/>
      <c r="P22" s="233">
        <v>1</v>
      </c>
      <c r="Q22" s="233">
        <v>1</v>
      </c>
      <c r="R22" s="233">
        <v>2</v>
      </c>
      <c r="S22" s="233"/>
      <c r="T22" s="235">
        <f>SUM(M22:S23)</f>
        <v>19</v>
      </c>
    </row>
    <row r="23" spans="1:20" ht="12.75" customHeight="1">
      <c r="A23" s="12"/>
      <c r="B23" s="265"/>
      <c r="C23" s="250"/>
      <c r="D23" s="252"/>
      <c r="E23" s="242"/>
      <c r="F23" s="242"/>
      <c r="G23" s="258"/>
      <c r="H23" s="254"/>
      <c r="I23" s="254"/>
      <c r="J23" s="256"/>
      <c r="K23" s="250"/>
      <c r="L23" s="34">
        <v>8</v>
      </c>
      <c r="M23" s="236"/>
      <c r="N23" s="236"/>
      <c r="O23" s="236"/>
      <c r="P23" s="234"/>
      <c r="Q23" s="234"/>
      <c r="R23" s="234"/>
      <c r="S23" s="234"/>
      <c r="T23" s="236"/>
    </row>
    <row r="24" spans="1:20" ht="12.75" customHeight="1">
      <c r="A24" s="12"/>
      <c r="B24" s="241">
        <v>10</v>
      </c>
      <c r="C24" s="249" t="s">
        <v>63</v>
      </c>
      <c r="D24" s="251" t="s">
        <v>64</v>
      </c>
      <c r="E24" s="241" t="s">
        <v>65</v>
      </c>
      <c r="F24" s="241" t="s">
        <v>66</v>
      </c>
      <c r="G24" s="257" t="s">
        <v>320</v>
      </c>
      <c r="H24" s="261">
        <v>136</v>
      </c>
      <c r="I24" s="261">
        <v>119</v>
      </c>
      <c r="J24" s="255">
        <f>SUM(H24:I24)</f>
        <v>255</v>
      </c>
      <c r="K24" s="249" t="s">
        <v>63</v>
      </c>
      <c r="L24" s="33" t="s">
        <v>44</v>
      </c>
      <c r="M24" s="235">
        <v>16</v>
      </c>
      <c r="N24" s="235">
        <v>1</v>
      </c>
      <c r="O24" s="235"/>
      <c r="P24" s="233">
        <v>1</v>
      </c>
      <c r="Q24" s="233">
        <v>1</v>
      </c>
      <c r="R24" s="233">
        <v>2</v>
      </c>
      <c r="S24" s="233"/>
      <c r="T24" s="235">
        <f>SUM(M24:S25)</f>
        <v>21</v>
      </c>
    </row>
    <row r="25" spans="1:20" ht="12.75" customHeight="1">
      <c r="A25" s="10"/>
      <c r="B25" s="242"/>
      <c r="C25" s="250"/>
      <c r="D25" s="252"/>
      <c r="E25" s="242"/>
      <c r="F25" s="242"/>
      <c r="G25" s="258"/>
      <c r="H25" s="262"/>
      <c r="I25" s="262"/>
      <c r="J25" s="256"/>
      <c r="K25" s="250"/>
      <c r="L25" s="34">
        <v>10</v>
      </c>
      <c r="M25" s="236"/>
      <c r="N25" s="236"/>
      <c r="O25" s="236"/>
      <c r="P25" s="234"/>
      <c r="Q25" s="234"/>
      <c r="R25" s="234"/>
      <c r="S25" s="234"/>
      <c r="T25" s="236"/>
    </row>
    <row r="26" spans="1:20" ht="12.75" customHeight="1">
      <c r="A26" s="12"/>
      <c r="B26" s="241">
        <v>11</v>
      </c>
      <c r="C26" s="249" t="s">
        <v>67</v>
      </c>
      <c r="D26" s="251" t="s">
        <v>68</v>
      </c>
      <c r="E26" s="241" t="s">
        <v>69</v>
      </c>
      <c r="F26" s="241" t="s">
        <v>70</v>
      </c>
      <c r="G26" s="257" t="s">
        <v>321</v>
      </c>
      <c r="H26" s="261">
        <v>114</v>
      </c>
      <c r="I26" s="261">
        <v>122</v>
      </c>
      <c r="J26" s="255">
        <f>SUM(H26:I26)</f>
        <v>236</v>
      </c>
      <c r="K26" s="249" t="s">
        <v>67</v>
      </c>
      <c r="L26" s="33" t="s">
        <v>44</v>
      </c>
      <c r="M26" s="235">
        <v>14</v>
      </c>
      <c r="N26" s="235">
        <v>1</v>
      </c>
      <c r="O26" s="235">
        <v>1</v>
      </c>
      <c r="P26" s="233">
        <v>1</v>
      </c>
      <c r="Q26" s="233">
        <v>1</v>
      </c>
      <c r="R26" s="233">
        <v>2</v>
      </c>
      <c r="S26" s="233"/>
      <c r="T26" s="235">
        <f>SUM(M26:S27)</f>
        <v>20</v>
      </c>
    </row>
    <row r="27" spans="1:20" ht="12.75" customHeight="1">
      <c r="A27" s="12"/>
      <c r="B27" s="242"/>
      <c r="C27" s="250"/>
      <c r="D27" s="252"/>
      <c r="E27" s="242"/>
      <c r="F27" s="242"/>
      <c r="G27" s="258"/>
      <c r="H27" s="262"/>
      <c r="I27" s="262"/>
      <c r="J27" s="256"/>
      <c r="K27" s="250"/>
      <c r="L27" s="34">
        <v>10</v>
      </c>
      <c r="M27" s="236"/>
      <c r="N27" s="236"/>
      <c r="O27" s="236"/>
      <c r="P27" s="234"/>
      <c r="Q27" s="234"/>
      <c r="R27" s="234"/>
      <c r="S27" s="234"/>
      <c r="T27" s="236"/>
    </row>
    <row r="28" spans="1:20" ht="12.75" customHeight="1">
      <c r="A28" s="12"/>
      <c r="B28" s="241">
        <v>12</v>
      </c>
      <c r="C28" s="249" t="s">
        <v>71</v>
      </c>
      <c r="D28" s="251" t="s">
        <v>72</v>
      </c>
      <c r="E28" s="241" t="s">
        <v>73</v>
      </c>
      <c r="F28" s="241" t="s">
        <v>74</v>
      </c>
      <c r="G28" s="257" t="s">
        <v>322</v>
      </c>
      <c r="H28" s="261">
        <v>284</v>
      </c>
      <c r="I28" s="261">
        <v>256</v>
      </c>
      <c r="J28" s="255">
        <f>SUM(H28:I28)</f>
        <v>540</v>
      </c>
      <c r="K28" s="249" t="s">
        <v>71</v>
      </c>
      <c r="L28" s="21" t="s">
        <v>27</v>
      </c>
      <c r="M28" s="235">
        <v>26</v>
      </c>
      <c r="N28" s="235">
        <v>1</v>
      </c>
      <c r="O28" s="235">
        <v>1</v>
      </c>
      <c r="P28" s="233">
        <v>1</v>
      </c>
      <c r="Q28" s="233">
        <v>1</v>
      </c>
      <c r="R28" s="233">
        <v>3</v>
      </c>
      <c r="S28" s="233"/>
      <c r="T28" s="235">
        <f>SUM(M28:S29)</f>
        <v>33</v>
      </c>
    </row>
    <row r="29" spans="1:20" ht="12.75" customHeight="1">
      <c r="A29" s="12"/>
      <c r="B29" s="242"/>
      <c r="C29" s="250"/>
      <c r="D29" s="252"/>
      <c r="E29" s="242"/>
      <c r="F29" s="242"/>
      <c r="G29" s="258"/>
      <c r="H29" s="262"/>
      <c r="I29" s="262"/>
      <c r="J29" s="256"/>
      <c r="K29" s="250"/>
      <c r="L29" s="34">
        <v>17</v>
      </c>
      <c r="M29" s="236"/>
      <c r="N29" s="236"/>
      <c r="O29" s="236"/>
      <c r="P29" s="234"/>
      <c r="Q29" s="234"/>
      <c r="R29" s="234"/>
      <c r="S29" s="234"/>
      <c r="T29" s="236"/>
    </row>
    <row r="30" spans="1:20" ht="12.75" customHeight="1">
      <c r="A30" s="12"/>
      <c r="B30" s="241">
        <v>13</v>
      </c>
      <c r="C30" s="249" t="s">
        <v>75</v>
      </c>
      <c r="D30" s="251" t="s">
        <v>76</v>
      </c>
      <c r="E30" s="241" t="s">
        <v>77</v>
      </c>
      <c r="F30" s="259" t="s">
        <v>78</v>
      </c>
      <c r="G30" s="257" t="s">
        <v>323</v>
      </c>
      <c r="H30" s="261">
        <v>199</v>
      </c>
      <c r="I30" s="261">
        <v>181</v>
      </c>
      <c r="J30" s="255">
        <f>SUM(H30:I30)</f>
        <v>380</v>
      </c>
      <c r="K30" s="249" t="s">
        <v>75</v>
      </c>
      <c r="L30" s="21" t="s">
        <v>27</v>
      </c>
      <c r="M30" s="235">
        <v>20</v>
      </c>
      <c r="N30" s="235">
        <v>1</v>
      </c>
      <c r="O30" s="235">
        <v>1</v>
      </c>
      <c r="P30" s="233">
        <v>1</v>
      </c>
      <c r="Q30" s="233">
        <v>1</v>
      </c>
      <c r="R30" s="233">
        <v>3</v>
      </c>
      <c r="S30" s="233"/>
      <c r="T30" s="235">
        <f>SUM(M30:S31)</f>
        <v>27</v>
      </c>
    </row>
    <row r="31" spans="1:20" ht="12.75" customHeight="1">
      <c r="A31" s="12" t="s">
        <v>79</v>
      </c>
      <c r="B31" s="242"/>
      <c r="C31" s="250"/>
      <c r="D31" s="252"/>
      <c r="E31" s="242"/>
      <c r="F31" s="260"/>
      <c r="G31" s="258"/>
      <c r="H31" s="262"/>
      <c r="I31" s="262"/>
      <c r="J31" s="256"/>
      <c r="K31" s="250"/>
      <c r="L31" s="34">
        <v>13</v>
      </c>
      <c r="M31" s="236"/>
      <c r="N31" s="236"/>
      <c r="O31" s="236"/>
      <c r="P31" s="234"/>
      <c r="Q31" s="234"/>
      <c r="R31" s="234"/>
      <c r="S31" s="234"/>
      <c r="T31" s="236"/>
    </row>
    <row r="32" spans="1:20" ht="12.75" customHeight="1">
      <c r="A32" s="12"/>
      <c r="B32" s="241">
        <v>14</v>
      </c>
      <c r="C32" s="249" t="s">
        <v>80</v>
      </c>
      <c r="D32" s="251" t="s">
        <v>81</v>
      </c>
      <c r="E32" s="241" t="s">
        <v>82</v>
      </c>
      <c r="F32" s="259" t="s">
        <v>83</v>
      </c>
      <c r="G32" s="257" t="s">
        <v>324</v>
      </c>
      <c r="H32" s="261">
        <v>77</v>
      </c>
      <c r="I32" s="261">
        <v>102</v>
      </c>
      <c r="J32" s="255">
        <f>SUM(H32:I32)</f>
        <v>179</v>
      </c>
      <c r="K32" s="249" t="s">
        <v>80</v>
      </c>
      <c r="L32" s="21" t="s">
        <v>27</v>
      </c>
      <c r="M32" s="235">
        <v>11</v>
      </c>
      <c r="N32" s="235">
        <v>1</v>
      </c>
      <c r="O32" s="235"/>
      <c r="P32" s="233">
        <v>1</v>
      </c>
      <c r="Q32" s="233">
        <v>1</v>
      </c>
      <c r="R32" s="233">
        <v>2</v>
      </c>
      <c r="S32" s="233"/>
      <c r="T32" s="235">
        <f>SUM(M32:S33)</f>
        <v>16</v>
      </c>
    </row>
    <row r="33" spans="1:20" ht="12.75" customHeight="1">
      <c r="A33" s="12"/>
      <c r="B33" s="242"/>
      <c r="C33" s="250"/>
      <c r="D33" s="252"/>
      <c r="E33" s="242"/>
      <c r="F33" s="263"/>
      <c r="G33" s="258"/>
      <c r="H33" s="262"/>
      <c r="I33" s="262"/>
      <c r="J33" s="256"/>
      <c r="K33" s="250"/>
      <c r="L33" s="34">
        <v>6</v>
      </c>
      <c r="M33" s="236"/>
      <c r="N33" s="236"/>
      <c r="O33" s="236"/>
      <c r="P33" s="234"/>
      <c r="Q33" s="234"/>
      <c r="R33" s="234"/>
      <c r="S33" s="234"/>
      <c r="T33" s="236"/>
    </row>
    <row r="34" spans="1:20" ht="12.75" customHeight="1">
      <c r="A34" s="12"/>
      <c r="B34" s="241">
        <v>15</v>
      </c>
      <c r="C34" s="249" t="s">
        <v>84</v>
      </c>
      <c r="D34" s="251" t="s">
        <v>85</v>
      </c>
      <c r="E34" s="241" t="s">
        <v>86</v>
      </c>
      <c r="F34" s="241" t="s">
        <v>87</v>
      </c>
      <c r="G34" s="257" t="s">
        <v>322</v>
      </c>
      <c r="H34" s="261">
        <v>336</v>
      </c>
      <c r="I34" s="261">
        <v>328</v>
      </c>
      <c r="J34" s="255">
        <f>SUM(H34:I34)</f>
        <v>664</v>
      </c>
      <c r="K34" s="249" t="s">
        <v>84</v>
      </c>
      <c r="L34" s="21" t="s">
        <v>27</v>
      </c>
      <c r="M34" s="235">
        <v>32</v>
      </c>
      <c r="N34" s="235">
        <v>2</v>
      </c>
      <c r="O34" s="96" t="s">
        <v>277</v>
      </c>
      <c r="P34" s="233">
        <v>1</v>
      </c>
      <c r="Q34" s="233">
        <v>1</v>
      </c>
      <c r="R34" s="233">
        <v>4</v>
      </c>
      <c r="S34" s="233"/>
      <c r="T34" s="235">
        <v>41</v>
      </c>
    </row>
    <row r="35" spans="1:20" ht="12.75" customHeight="1">
      <c r="A35" s="12"/>
      <c r="B35" s="242"/>
      <c r="C35" s="250"/>
      <c r="D35" s="252"/>
      <c r="E35" s="242"/>
      <c r="F35" s="242"/>
      <c r="G35" s="258"/>
      <c r="H35" s="262"/>
      <c r="I35" s="262"/>
      <c r="J35" s="256"/>
      <c r="K35" s="250"/>
      <c r="L35" s="34">
        <v>21</v>
      </c>
      <c r="M35" s="236"/>
      <c r="N35" s="236"/>
      <c r="O35" s="11">
        <v>1</v>
      </c>
      <c r="P35" s="234"/>
      <c r="Q35" s="234"/>
      <c r="R35" s="234"/>
      <c r="S35" s="234"/>
      <c r="T35" s="236"/>
    </row>
    <row r="36" spans="1:20" ht="12.75" customHeight="1">
      <c r="A36" s="12"/>
      <c r="B36" s="241">
        <v>16</v>
      </c>
      <c r="C36" s="249" t="s">
        <v>88</v>
      </c>
      <c r="D36" s="251" t="s">
        <v>89</v>
      </c>
      <c r="E36" s="241" t="s">
        <v>90</v>
      </c>
      <c r="F36" s="241" t="s">
        <v>91</v>
      </c>
      <c r="G36" s="257" t="s">
        <v>325</v>
      </c>
      <c r="H36" s="253">
        <v>79</v>
      </c>
      <c r="I36" s="253">
        <v>77</v>
      </c>
      <c r="J36" s="255">
        <f>SUM(H36:I36)</f>
        <v>156</v>
      </c>
      <c r="K36" s="249" t="s">
        <v>88</v>
      </c>
      <c r="L36" s="21" t="s">
        <v>27</v>
      </c>
      <c r="M36" s="235">
        <v>13</v>
      </c>
      <c r="N36" s="235">
        <v>1</v>
      </c>
      <c r="O36" s="235"/>
      <c r="P36" s="233">
        <v>1</v>
      </c>
      <c r="Q36" s="233">
        <v>1</v>
      </c>
      <c r="R36" s="233">
        <v>2</v>
      </c>
      <c r="S36" s="233"/>
      <c r="T36" s="235">
        <f>SUM(M36:S37)</f>
        <v>18</v>
      </c>
    </row>
    <row r="37" spans="1:20" ht="12.75" customHeight="1">
      <c r="A37" s="12"/>
      <c r="B37" s="242"/>
      <c r="C37" s="250"/>
      <c r="D37" s="252"/>
      <c r="E37" s="242"/>
      <c r="F37" s="242"/>
      <c r="G37" s="258"/>
      <c r="H37" s="254"/>
      <c r="I37" s="254"/>
      <c r="J37" s="256"/>
      <c r="K37" s="250"/>
      <c r="L37" s="34">
        <v>6</v>
      </c>
      <c r="M37" s="236"/>
      <c r="N37" s="236"/>
      <c r="O37" s="236"/>
      <c r="P37" s="234"/>
      <c r="Q37" s="234"/>
      <c r="R37" s="234"/>
      <c r="S37" s="234"/>
      <c r="T37" s="236"/>
    </row>
    <row r="38" spans="1:20" ht="12.75" customHeight="1">
      <c r="A38" s="12"/>
      <c r="B38" s="241">
        <v>17</v>
      </c>
      <c r="C38" s="249" t="s">
        <v>92</v>
      </c>
      <c r="D38" s="251" t="s">
        <v>93</v>
      </c>
      <c r="E38" s="241" t="s">
        <v>94</v>
      </c>
      <c r="F38" s="241" t="s">
        <v>95</v>
      </c>
      <c r="G38" s="257" t="s">
        <v>326</v>
      </c>
      <c r="H38" s="253">
        <v>222</v>
      </c>
      <c r="I38" s="253">
        <v>212</v>
      </c>
      <c r="J38" s="255">
        <f>SUM(H38:I38)</f>
        <v>434</v>
      </c>
      <c r="K38" s="249" t="s">
        <v>92</v>
      </c>
      <c r="L38" s="21" t="s">
        <v>27</v>
      </c>
      <c r="M38" s="235">
        <v>24</v>
      </c>
      <c r="N38" s="235">
        <v>1</v>
      </c>
      <c r="O38" s="235">
        <v>1</v>
      </c>
      <c r="P38" s="233">
        <v>1</v>
      </c>
      <c r="Q38" s="233">
        <v>1</v>
      </c>
      <c r="R38" s="233">
        <v>3</v>
      </c>
      <c r="S38" s="233"/>
      <c r="T38" s="235">
        <f>SUM(M38:S39)</f>
        <v>31</v>
      </c>
    </row>
    <row r="39" spans="1:20" ht="12.75" customHeight="1">
      <c r="A39" s="12"/>
      <c r="B39" s="242"/>
      <c r="C39" s="250"/>
      <c r="D39" s="252"/>
      <c r="E39" s="242"/>
      <c r="F39" s="242"/>
      <c r="G39" s="258"/>
      <c r="H39" s="254"/>
      <c r="I39" s="254"/>
      <c r="J39" s="256"/>
      <c r="K39" s="250"/>
      <c r="L39" s="34">
        <v>14</v>
      </c>
      <c r="M39" s="236"/>
      <c r="N39" s="236"/>
      <c r="O39" s="236"/>
      <c r="P39" s="234"/>
      <c r="Q39" s="234"/>
      <c r="R39" s="234"/>
      <c r="S39" s="234"/>
      <c r="T39" s="236"/>
    </row>
    <row r="40" spans="1:20" ht="12.75" customHeight="1">
      <c r="A40" s="12"/>
      <c r="B40" s="241">
        <v>18</v>
      </c>
      <c r="C40" s="249" t="s">
        <v>96</v>
      </c>
      <c r="D40" s="251" t="s">
        <v>97</v>
      </c>
      <c r="E40" s="241" t="s">
        <v>98</v>
      </c>
      <c r="F40" s="259" t="s">
        <v>99</v>
      </c>
      <c r="G40" s="257" t="s">
        <v>327</v>
      </c>
      <c r="H40" s="253">
        <v>31</v>
      </c>
      <c r="I40" s="253">
        <v>52</v>
      </c>
      <c r="J40" s="255">
        <f>SUM(H40:I40)</f>
        <v>83</v>
      </c>
      <c r="K40" s="249" t="s">
        <v>96</v>
      </c>
      <c r="L40" s="33" t="s">
        <v>44</v>
      </c>
      <c r="M40" s="235">
        <v>10</v>
      </c>
      <c r="N40" s="235">
        <v>1</v>
      </c>
      <c r="O40" s="235"/>
      <c r="P40" s="233">
        <v>1</v>
      </c>
      <c r="Q40" s="233">
        <v>1</v>
      </c>
      <c r="R40" s="233">
        <v>1</v>
      </c>
      <c r="S40" s="233"/>
      <c r="T40" s="235">
        <f>SUM(M40:S41)</f>
        <v>14</v>
      </c>
    </row>
    <row r="41" spans="1:20" ht="12.75" customHeight="1">
      <c r="A41" s="12"/>
      <c r="B41" s="242"/>
      <c r="C41" s="250"/>
      <c r="D41" s="252"/>
      <c r="E41" s="242"/>
      <c r="F41" s="260"/>
      <c r="G41" s="258"/>
      <c r="H41" s="254"/>
      <c r="I41" s="254"/>
      <c r="J41" s="256"/>
      <c r="K41" s="250"/>
      <c r="L41" s="34">
        <v>6</v>
      </c>
      <c r="M41" s="236"/>
      <c r="N41" s="236"/>
      <c r="O41" s="236"/>
      <c r="P41" s="234"/>
      <c r="Q41" s="234"/>
      <c r="R41" s="234"/>
      <c r="S41" s="234"/>
      <c r="T41" s="236"/>
    </row>
    <row r="42" spans="1:20" ht="12.75" customHeight="1">
      <c r="A42" s="10"/>
      <c r="B42" s="241">
        <v>19</v>
      </c>
      <c r="C42" s="249" t="s">
        <v>100</v>
      </c>
      <c r="D42" s="251" t="s">
        <v>101</v>
      </c>
      <c r="E42" s="241" t="s">
        <v>102</v>
      </c>
      <c r="F42" s="241" t="s">
        <v>103</v>
      </c>
      <c r="G42" s="257" t="s">
        <v>328</v>
      </c>
      <c r="H42" s="253">
        <v>123</v>
      </c>
      <c r="I42" s="253">
        <v>114</v>
      </c>
      <c r="J42" s="255">
        <f>SUM(H42:I42)</f>
        <v>237</v>
      </c>
      <c r="K42" s="249" t="s">
        <v>100</v>
      </c>
      <c r="L42" s="21" t="s">
        <v>27</v>
      </c>
      <c r="M42" s="235">
        <v>15</v>
      </c>
      <c r="N42" s="235">
        <v>1</v>
      </c>
      <c r="O42" s="235"/>
      <c r="P42" s="233">
        <v>1</v>
      </c>
      <c r="Q42" s="233">
        <v>1</v>
      </c>
      <c r="R42" s="233">
        <v>2</v>
      </c>
      <c r="S42" s="233"/>
      <c r="T42" s="235">
        <f>SUM(M42:S43)</f>
        <v>20</v>
      </c>
    </row>
    <row r="43" spans="1:20" ht="12.75" customHeight="1">
      <c r="A43" s="12"/>
      <c r="B43" s="242"/>
      <c r="C43" s="250"/>
      <c r="D43" s="252"/>
      <c r="E43" s="242"/>
      <c r="F43" s="242"/>
      <c r="G43" s="258"/>
      <c r="H43" s="254"/>
      <c r="I43" s="254"/>
      <c r="J43" s="256"/>
      <c r="K43" s="250"/>
      <c r="L43" s="34">
        <v>10</v>
      </c>
      <c r="M43" s="236"/>
      <c r="N43" s="236"/>
      <c r="O43" s="236"/>
      <c r="P43" s="234"/>
      <c r="Q43" s="234"/>
      <c r="R43" s="234"/>
      <c r="S43" s="234"/>
      <c r="T43" s="236"/>
    </row>
    <row r="44" spans="1:20" ht="12.75" customHeight="1">
      <c r="A44" s="12" t="s">
        <v>104</v>
      </c>
      <c r="B44" s="241">
        <v>20</v>
      </c>
      <c r="C44" s="249" t="s">
        <v>105</v>
      </c>
      <c r="D44" s="251" t="s">
        <v>106</v>
      </c>
      <c r="E44" s="241" t="s">
        <v>107</v>
      </c>
      <c r="F44" s="259" t="s">
        <v>108</v>
      </c>
      <c r="G44" s="257" t="s">
        <v>329</v>
      </c>
      <c r="H44" s="253">
        <v>19</v>
      </c>
      <c r="I44" s="253">
        <v>23</v>
      </c>
      <c r="J44" s="255">
        <f>SUM(H44:I44)</f>
        <v>42</v>
      </c>
      <c r="K44" s="249" t="s">
        <v>105</v>
      </c>
      <c r="L44" s="33"/>
      <c r="M44" s="235">
        <v>6</v>
      </c>
      <c r="N44" s="235">
        <v>1</v>
      </c>
      <c r="O44" s="235"/>
      <c r="P44" s="233">
        <v>1</v>
      </c>
      <c r="Q44" s="233">
        <v>1</v>
      </c>
      <c r="R44" s="233">
        <v>1</v>
      </c>
      <c r="S44" s="233"/>
      <c r="T44" s="235">
        <f>SUM(M44:S45)</f>
        <v>10</v>
      </c>
    </row>
    <row r="45" spans="1:20" ht="12.75" customHeight="1">
      <c r="A45" s="13"/>
      <c r="B45" s="242"/>
      <c r="C45" s="250"/>
      <c r="D45" s="252"/>
      <c r="E45" s="242"/>
      <c r="F45" s="260"/>
      <c r="G45" s="258"/>
      <c r="H45" s="254"/>
      <c r="I45" s="254"/>
      <c r="J45" s="256"/>
      <c r="K45" s="250"/>
      <c r="L45" s="34">
        <v>4</v>
      </c>
      <c r="M45" s="236"/>
      <c r="N45" s="236"/>
      <c r="O45" s="236"/>
      <c r="P45" s="234"/>
      <c r="Q45" s="234"/>
      <c r="R45" s="234"/>
      <c r="S45" s="234"/>
      <c r="T45" s="236"/>
    </row>
    <row r="46" spans="1:20" ht="12.75" customHeight="1">
      <c r="A46" s="13"/>
      <c r="B46" s="241">
        <v>21</v>
      </c>
      <c r="C46" s="249" t="s">
        <v>109</v>
      </c>
      <c r="D46" s="251" t="s">
        <v>110</v>
      </c>
      <c r="E46" s="241" t="s">
        <v>111</v>
      </c>
      <c r="F46" s="241" t="s">
        <v>112</v>
      </c>
      <c r="G46" s="257" t="s">
        <v>330</v>
      </c>
      <c r="H46" s="253">
        <v>143</v>
      </c>
      <c r="I46" s="253">
        <v>137</v>
      </c>
      <c r="J46" s="255">
        <f>SUM(H46:I46)</f>
        <v>280</v>
      </c>
      <c r="K46" s="249" t="s">
        <v>109</v>
      </c>
      <c r="L46" s="21" t="s">
        <v>27</v>
      </c>
      <c r="M46" s="235">
        <v>17</v>
      </c>
      <c r="N46" s="235">
        <v>1</v>
      </c>
      <c r="O46" s="235"/>
      <c r="P46" s="233">
        <v>1</v>
      </c>
      <c r="Q46" s="233">
        <v>1</v>
      </c>
      <c r="R46" s="233">
        <v>2</v>
      </c>
      <c r="S46" s="233"/>
      <c r="T46" s="235">
        <f>SUM(M46:S47)</f>
        <v>22</v>
      </c>
    </row>
    <row r="47" spans="1:20" ht="12.75" customHeight="1">
      <c r="A47" s="13"/>
      <c r="B47" s="242"/>
      <c r="C47" s="250"/>
      <c r="D47" s="252"/>
      <c r="E47" s="242"/>
      <c r="F47" s="242"/>
      <c r="G47" s="258"/>
      <c r="H47" s="254"/>
      <c r="I47" s="254"/>
      <c r="J47" s="256"/>
      <c r="K47" s="250"/>
      <c r="L47" s="34">
        <v>12</v>
      </c>
      <c r="M47" s="236"/>
      <c r="N47" s="236"/>
      <c r="O47" s="236"/>
      <c r="P47" s="234"/>
      <c r="Q47" s="234"/>
      <c r="R47" s="234"/>
      <c r="S47" s="234"/>
      <c r="T47" s="236"/>
    </row>
    <row r="48" spans="1:20" ht="12.75" customHeight="1">
      <c r="A48" s="13"/>
      <c r="B48" s="241">
        <v>22</v>
      </c>
      <c r="C48" s="249" t="s">
        <v>113</v>
      </c>
      <c r="D48" s="251" t="s">
        <v>114</v>
      </c>
      <c r="E48" s="241" t="s">
        <v>381</v>
      </c>
      <c r="F48" s="241" t="s">
        <v>115</v>
      </c>
      <c r="G48" s="257" t="s">
        <v>331</v>
      </c>
      <c r="H48" s="253">
        <v>146</v>
      </c>
      <c r="I48" s="253">
        <v>121</v>
      </c>
      <c r="J48" s="255">
        <f>SUM(H48:I48)</f>
        <v>267</v>
      </c>
      <c r="K48" s="249" t="s">
        <v>113</v>
      </c>
      <c r="L48" s="33" t="s">
        <v>44</v>
      </c>
      <c r="M48" s="235">
        <v>16</v>
      </c>
      <c r="N48" s="235">
        <v>1</v>
      </c>
      <c r="O48" s="235"/>
      <c r="P48" s="233">
        <v>1</v>
      </c>
      <c r="Q48" s="233">
        <v>1</v>
      </c>
      <c r="R48" s="233">
        <v>2</v>
      </c>
      <c r="S48" s="233"/>
      <c r="T48" s="235">
        <f>SUM(M48:S49)</f>
        <v>21</v>
      </c>
    </row>
    <row r="49" spans="1:20" ht="12.75" customHeight="1">
      <c r="A49" s="13"/>
      <c r="B49" s="242"/>
      <c r="C49" s="250"/>
      <c r="D49" s="252"/>
      <c r="E49" s="242"/>
      <c r="F49" s="242"/>
      <c r="G49" s="258"/>
      <c r="H49" s="254"/>
      <c r="I49" s="254"/>
      <c r="J49" s="256"/>
      <c r="K49" s="250"/>
      <c r="L49" s="34">
        <v>12</v>
      </c>
      <c r="M49" s="236"/>
      <c r="N49" s="236"/>
      <c r="O49" s="236"/>
      <c r="P49" s="234"/>
      <c r="Q49" s="234"/>
      <c r="R49" s="234"/>
      <c r="S49" s="234"/>
      <c r="T49" s="236"/>
    </row>
    <row r="50" spans="1:20" ht="12.75" customHeight="1">
      <c r="A50" s="13"/>
      <c r="B50" s="241">
        <v>23</v>
      </c>
      <c r="C50" s="249" t="s">
        <v>116</v>
      </c>
      <c r="D50" s="251" t="s">
        <v>117</v>
      </c>
      <c r="E50" s="241" t="s">
        <v>118</v>
      </c>
      <c r="F50" s="241" t="s">
        <v>119</v>
      </c>
      <c r="G50" s="257" t="s">
        <v>332</v>
      </c>
      <c r="H50" s="253">
        <v>220</v>
      </c>
      <c r="I50" s="253">
        <v>215</v>
      </c>
      <c r="J50" s="255">
        <f>SUM(H50:I50)</f>
        <v>435</v>
      </c>
      <c r="K50" s="249" t="s">
        <v>116</v>
      </c>
      <c r="L50" s="21" t="s">
        <v>275</v>
      </c>
      <c r="M50" s="235">
        <v>23</v>
      </c>
      <c r="N50" s="235">
        <v>1</v>
      </c>
      <c r="O50" s="235">
        <v>1</v>
      </c>
      <c r="P50" s="233">
        <v>1</v>
      </c>
      <c r="Q50" s="233">
        <v>1</v>
      </c>
      <c r="R50" s="233">
        <v>3</v>
      </c>
      <c r="S50" s="233"/>
      <c r="T50" s="235">
        <f>SUM(M50:S51)</f>
        <v>30</v>
      </c>
    </row>
    <row r="51" spans="1:20" ht="12.75" customHeight="1">
      <c r="A51" s="13"/>
      <c r="B51" s="242"/>
      <c r="C51" s="250"/>
      <c r="D51" s="252"/>
      <c r="E51" s="242"/>
      <c r="F51" s="242"/>
      <c r="G51" s="258"/>
      <c r="H51" s="254"/>
      <c r="I51" s="254"/>
      <c r="J51" s="256"/>
      <c r="K51" s="250"/>
      <c r="L51" s="34">
        <v>14</v>
      </c>
      <c r="M51" s="236"/>
      <c r="N51" s="236"/>
      <c r="O51" s="236"/>
      <c r="P51" s="234"/>
      <c r="Q51" s="234"/>
      <c r="R51" s="234"/>
      <c r="S51" s="234"/>
      <c r="T51" s="236"/>
    </row>
    <row r="52" spans="1:20" ht="12.75" customHeight="1">
      <c r="A52" s="13"/>
      <c r="B52" s="241">
        <v>24</v>
      </c>
      <c r="C52" s="249" t="s">
        <v>120</v>
      </c>
      <c r="D52" s="251" t="s">
        <v>121</v>
      </c>
      <c r="E52" s="241" t="s">
        <v>122</v>
      </c>
      <c r="F52" s="241" t="s">
        <v>123</v>
      </c>
      <c r="G52" s="257" t="s">
        <v>333</v>
      </c>
      <c r="H52" s="253">
        <v>154</v>
      </c>
      <c r="I52" s="253">
        <v>153</v>
      </c>
      <c r="J52" s="255">
        <f>SUM(H52:I52)</f>
        <v>307</v>
      </c>
      <c r="K52" s="249" t="s">
        <v>120</v>
      </c>
      <c r="L52" s="21" t="s">
        <v>273</v>
      </c>
      <c r="M52" s="235">
        <v>17</v>
      </c>
      <c r="N52" s="235">
        <v>1</v>
      </c>
      <c r="O52" s="235"/>
      <c r="P52" s="233">
        <v>1</v>
      </c>
      <c r="Q52" s="233">
        <v>1</v>
      </c>
      <c r="R52" s="233">
        <v>3</v>
      </c>
      <c r="S52" s="233"/>
      <c r="T52" s="235">
        <f>SUM(M52:S53)</f>
        <v>23</v>
      </c>
    </row>
    <row r="53" spans="1:20" ht="12.75" customHeight="1">
      <c r="A53" s="13"/>
      <c r="B53" s="242"/>
      <c r="C53" s="250"/>
      <c r="D53" s="252"/>
      <c r="E53" s="242"/>
      <c r="F53" s="242"/>
      <c r="G53" s="258"/>
      <c r="H53" s="254"/>
      <c r="I53" s="254"/>
      <c r="J53" s="256"/>
      <c r="K53" s="250"/>
      <c r="L53" s="34">
        <v>12</v>
      </c>
      <c r="M53" s="236"/>
      <c r="N53" s="236"/>
      <c r="O53" s="236"/>
      <c r="P53" s="234"/>
      <c r="Q53" s="234"/>
      <c r="R53" s="234"/>
      <c r="S53" s="234"/>
      <c r="T53" s="236"/>
    </row>
    <row r="54" spans="1:20" ht="12.75" customHeight="1">
      <c r="A54" s="13"/>
      <c r="B54" s="241">
        <v>25</v>
      </c>
      <c r="C54" s="249" t="s">
        <v>124</v>
      </c>
      <c r="D54" s="251" t="s">
        <v>125</v>
      </c>
      <c r="E54" s="241" t="s">
        <v>126</v>
      </c>
      <c r="F54" s="241" t="s">
        <v>127</v>
      </c>
      <c r="G54" s="257" t="s">
        <v>334</v>
      </c>
      <c r="H54" s="253">
        <v>130</v>
      </c>
      <c r="I54" s="253">
        <v>162</v>
      </c>
      <c r="J54" s="255">
        <f>SUM(H54:I54)</f>
        <v>292</v>
      </c>
      <c r="K54" s="249" t="s">
        <v>124</v>
      </c>
      <c r="L54" s="21" t="s">
        <v>27</v>
      </c>
      <c r="M54" s="235">
        <v>18</v>
      </c>
      <c r="N54" s="235">
        <v>1</v>
      </c>
      <c r="O54" s="235">
        <v>1</v>
      </c>
      <c r="P54" s="233">
        <v>1</v>
      </c>
      <c r="Q54" s="233">
        <v>1</v>
      </c>
      <c r="R54" s="233">
        <v>3</v>
      </c>
      <c r="S54" s="233"/>
      <c r="T54" s="235">
        <f>SUM(M54:S55)</f>
        <v>25</v>
      </c>
    </row>
    <row r="55" spans="1:20" ht="12.75" customHeight="1">
      <c r="A55" s="13"/>
      <c r="B55" s="242"/>
      <c r="C55" s="250"/>
      <c r="D55" s="252"/>
      <c r="E55" s="242"/>
      <c r="F55" s="242"/>
      <c r="G55" s="258"/>
      <c r="H55" s="254"/>
      <c r="I55" s="254"/>
      <c r="J55" s="256"/>
      <c r="K55" s="250"/>
      <c r="L55" s="34">
        <v>11</v>
      </c>
      <c r="M55" s="236"/>
      <c r="N55" s="236"/>
      <c r="O55" s="236"/>
      <c r="P55" s="234"/>
      <c r="Q55" s="234"/>
      <c r="R55" s="234"/>
      <c r="S55" s="234"/>
      <c r="T55" s="236"/>
    </row>
    <row r="56" spans="1:20" ht="12.75" customHeight="1">
      <c r="A56" s="13"/>
      <c r="B56" s="241">
        <v>26</v>
      </c>
      <c r="C56" s="249" t="s">
        <v>128</v>
      </c>
      <c r="D56" s="251" t="s">
        <v>129</v>
      </c>
      <c r="E56" s="241" t="s">
        <v>130</v>
      </c>
      <c r="F56" s="241" t="s">
        <v>131</v>
      </c>
      <c r="G56" s="257" t="s">
        <v>335</v>
      </c>
      <c r="H56" s="253">
        <v>332</v>
      </c>
      <c r="I56" s="253">
        <v>293</v>
      </c>
      <c r="J56" s="255">
        <f>SUM(H56:I56)</f>
        <v>625</v>
      </c>
      <c r="K56" s="249" t="s">
        <v>128</v>
      </c>
      <c r="L56" s="21" t="s">
        <v>27</v>
      </c>
      <c r="M56" s="235">
        <v>28</v>
      </c>
      <c r="N56" s="235">
        <v>1</v>
      </c>
      <c r="O56" s="96" t="s">
        <v>277</v>
      </c>
      <c r="P56" s="233">
        <v>1</v>
      </c>
      <c r="Q56" s="233">
        <v>1</v>
      </c>
      <c r="R56" s="233">
        <v>4</v>
      </c>
      <c r="S56" s="233"/>
      <c r="T56" s="235">
        <v>36</v>
      </c>
    </row>
    <row r="57" spans="1:20" ht="12.75" customHeight="1">
      <c r="A57" s="13"/>
      <c r="B57" s="242"/>
      <c r="C57" s="250"/>
      <c r="D57" s="252"/>
      <c r="E57" s="242"/>
      <c r="F57" s="242"/>
      <c r="G57" s="258"/>
      <c r="H57" s="254"/>
      <c r="I57" s="254"/>
      <c r="J57" s="256"/>
      <c r="K57" s="250"/>
      <c r="L57" s="34">
        <v>19</v>
      </c>
      <c r="M57" s="236"/>
      <c r="N57" s="236"/>
      <c r="O57" s="95">
        <v>1</v>
      </c>
      <c r="P57" s="234"/>
      <c r="Q57" s="234"/>
      <c r="R57" s="234"/>
      <c r="S57" s="234"/>
      <c r="T57" s="236"/>
    </row>
    <row r="58" spans="1:20" ht="12.75" customHeight="1">
      <c r="A58" s="13"/>
      <c r="B58" s="237" t="s">
        <v>132</v>
      </c>
      <c r="C58" s="238"/>
      <c r="D58" s="241"/>
      <c r="E58" s="241"/>
      <c r="F58" s="241"/>
      <c r="G58" s="243"/>
      <c r="H58" s="245">
        <f>SUM(H6:H57)</f>
        <v>4262</v>
      </c>
      <c r="I58" s="245">
        <f>SUM(I6:I57)</f>
        <v>4018</v>
      </c>
      <c r="J58" s="245">
        <f>SUM(J6:J56)</f>
        <v>8280</v>
      </c>
      <c r="K58" s="247" t="s">
        <v>133</v>
      </c>
      <c r="L58" s="21" t="s">
        <v>276</v>
      </c>
      <c r="M58" s="235">
        <f>SUM(M6:M57)</f>
        <v>473</v>
      </c>
      <c r="N58" s="235">
        <f t="shared" ref="N58:T58" si="0">SUM(N6:N57)</f>
        <v>27</v>
      </c>
      <c r="O58" s="235">
        <v>13</v>
      </c>
      <c r="P58" s="233">
        <v>26</v>
      </c>
      <c r="Q58" s="233">
        <f t="shared" si="0"/>
        <v>26</v>
      </c>
      <c r="R58" s="233">
        <f t="shared" si="0"/>
        <v>61</v>
      </c>
      <c r="S58" s="233">
        <f t="shared" si="0"/>
        <v>0</v>
      </c>
      <c r="T58" s="235">
        <f t="shared" si="0"/>
        <v>626</v>
      </c>
    </row>
    <row r="59" spans="1:20" ht="12.75" customHeight="1">
      <c r="A59" s="14"/>
      <c r="B59" s="239"/>
      <c r="C59" s="240"/>
      <c r="D59" s="242"/>
      <c r="E59" s="242"/>
      <c r="F59" s="242"/>
      <c r="G59" s="244"/>
      <c r="H59" s="246"/>
      <c r="I59" s="246"/>
      <c r="J59" s="246"/>
      <c r="K59" s="248"/>
      <c r="L59" s="24">
        <f>SUM(L7,L9,L11,L13,L15,L17,L19,L21,L23,L25,L27,L29,L31,L33,L35,L37,L39,L41,L43,L45,,L47,L49,L51,L53,L55,L57)</f>
        <v>299</v>
      </c>
      <c r="M59" s="236"/>
      <c r="N59" s="236"/>
      <c r="O59" s="236"/>
      <c r="P59" s="234"/>
      <c r="Q59" s="234"/>
      <c r="R59" s="234"/>
      <c r="S59" s="234"/>
      <c r="T59" s="236"/>
    </row>
    <row r="60" spans="1:20">
      <c r="A60" s="3"/>
      <c r="B60" s="3"/>
      <c r="C60" s="3"/>
      <c r="D60" s="3"/>
      <c r="E60" s="3"/>
      <c r="F60" s="15"/>
      <c r="G60" s="15"/>
      <c r="H60" s="15"/>
      <c r="I60" s="15"/>
      <c r="J60" s="1"/>
      <c r="K60" s="1"/>
      <c r="L60" s="16"/>
      <c r="M60" s="16"/>
      <c r="N60" s="16"/>
      <c r="O60" s="16"/>
      <c r="P60" s="16"/>
      <c r="Q60" s="16"/>
      <c r="R60" s="16"/>
      <c r="S60" s="16"/>
      <c r="T60" s="16"/>
    </row>
    <row r="61" spans="1:20">
      <c r="A61" s="3"/>
      <c r="B61" s="3"/>
      <c r="C61" s="3"/>
      <c r="D61" s="3"/>
      <c r="E61" s="3"/>
      <c r="F61" s="15"/>
      <c r="G61" s="15"/>
      <c r="H61" s="15"/>
      <c r="I61" s="15"/>
      <c r="J61" s="1"/>
      <c r="K61" s="1"/>
      <c r="L61" s="16"/>
      <c r="M61" s="16"/>
      <c r="N61" s="16"/>
      <c r="O61" s="16"/>
      <c r="P61" s="16"/>
      <c r="Q61" s="16"/>
      <c r="R61" s="16"/>
      <c r="S61" s="16"/>
      <c r="T61" s="16"/>
    </row>
  </sheetData>
  <mergeCells count="495">
    <mergeCell ref="A1:I1"/>
    <mergeCell ref="A3:H3"/>
    <mergeCell ref="R3:T3"/>
    <mergeCell ref="A4:A5"/>
    <mergeCell ref="B4:B5"/>
    <mergeCell ref="C4:C5"/>
    <mergeCell ref="D4:D5"/>
    <mergeCell ref="E4:E5"/>
    <mergeCell ref="F4:F5"/>
    <mergeCell ref="H4:J4"/>
    <mergeCell ref="K4:K5"/>
    <mergeCell ref="L4:L5"/>
    <mergeCell ref="M4:T4"/>
    <mergeCell ref="B6:B7"/>
    <mergeCell ref="C6:C7"/>
    <mergeCell ref="D6:D7"/>
    <mergeCell ref="E6:E7"/>
    <mergeCell ref="F6:F7"/>
    <mergeCell ref="G6:G7"/>
    <mergeCell ref="H6:H7"/>
    <mergeCell ref="P6:P7"/>
    <mergeCell ref="Q6:Q7"/>
    <mergeCell ref="R6:R7"/>
    <mergeCell ref="S6:S7"/>
    <mergeCell ref="T6:T7"/>
    <mergeCell ref="B8:B9"/>
    <mergeCell ref="C8:C9"/>
    <mergeCell ref="D8:D9"/>
    <mergeCell ref="E8:E9"/>
    <mergeCell ref="F8:F9"/>
    <mergeCell ref="I6:I7"/>
    <mergeCell ref="J6:J7"/>
    <mergeCell ref="K6:K7"/>
    <mergeCell ref="M6:M7"/>
    <mergeCell ref="N6:N7"/>
    <mergeCell ref="O6:O7"/>
    <mergeCell ref="T8:T9"/>
    <mergeCell ref="N8:N9"/>
    <mergeCell ref="O8:O9"/>
    <mergeCell ref="P8:P9"/>
    <mergeCell ref="Q8:Q9"/>
    <mergeCell ref="R8:R9"/>
    <mergeCell ref="S8:S9"/>
    <mergeCell ref="G8:G9"/>
    <mergeCell ref="H8:H9"/>
    <mergeCell ref="I8:I9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J8:J9"/>
    <mergeCell ref="K8:K9"/>
    <mergeCell ref="M8:M9"/>
    <mergeCell ref="R10:R11"/>
    <mergeCell ref="S10:S11"/>
    <mergeCell ref="T10:T11"/>
    <mergeCell ref="B12:B13"/>
    <mergeCell ref="C12:C13"/>
    <mergeCell ref="D12:D13"/>
    <mergeCell ref="E12:E13"/>
    <mergeCell ref="F12:F13"/>
    <mergeCell ref="G12:G13"/>
    <mergeCell ref="H12:H13"/>
    <mergeCell ref="K10:K11"/>
    <mergeCell ref="M10:M11"/>
    <mergeCell ref="N10:N11"/>
    <mergeCell ref="O10:O11"/>
    <mergeCell ref="P10:P11"/>
    <mergeCell ref="Q10:Q11"/>
    <mergeCell ref="P12:P13"/>
    <mergeCell ref="Q12:Q13"/>
    <mergeCell ref="R12:R13"/>
    <mergeCell ref="S12:S13"/>
    <mergeCell ref="T12:T13"/>
    <mergeCell ref="B14:B15"/>
    <mergeCell ref="C14:C15"/>
    <mergeCell ref="D14:D15"/>
    <mergeCell ref="E14:E15"/>
    <mergeCell ref="F14:F15"/>
    <mergeCell ref="I12:I13"/>
    <mergeCell ref="J12:J13"/>
    <mergeCell ref="K12:K13"/>
    <mergeCell ref="M12:M13"/>
    <mergeCell ref="N12:N13"/>
    <mergeCell ref="O12:O13"/>
    <mergeCell ref="T14:T15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N14:N15"/>
    <mergeCell ref="O14:O15"/>
    <mergeCell ref="P14:P15"/>
    <mergeCell ref="Q14:Q15"/>
    <mergeCell ref="R14:R15"/>
    <mergeCell ref="S14:S15"/>
    <mergeCell ref="G14:G15"/>
    <mergeCell ref="H14:H15"/>
    <mergeCell ref="I14:I15"/>
    <mergeCell ref="J14:J15"/>
    <mergeCell ref="K14:K15"/>
    <mergeCell ref="M14:M15"/>
    <mergeCell ref="R16:R17"/>
    <mergeCell ref="S16:S17"/>
    <mergeCell ref="T16:T17"/>
    <mergeCell ref="B18:B19"/>
    <mergeCell ref="C18:C19"/>
    <mergeCell ref="D18:D19"/>
    <mergeCell ref="E18:E19"/>
    <mergeCell ref="F18:F19"/>
    <mergeCell ref="G18:G19"/>
    <mergeCell ref="H18:H19"/>
    <mergeCell ref="K16:K17"/>
    <mergeCell ref="M16:M17"/>
    <mergeCell ref="N16:N17"/>
    <mergeCell ref="O16:O17"/>
    <mergeCell ref="P16:P17"/>
    <mergeCell ref="Q16:Q17"/>
    <mergeCell ref="P18:P19"/>
    <mergeCell ref="Q18:Q19"/>
    <mergeCell ref="R18:R19"/>
    <mergeCell ref="S18:S19"/>
    <mergeCell ref="T18:T19"/>
    <mergeCell ref="N18:N19"/>
    <mergeCell ref="B20:B21"/>
    <mergeCell ref="C20:C21"/>
    <mergeCell ref="D20:D21"/>
    <mergeCell ref="E20:E21"/>
    <mergeCell ref="F20:F21"/>
    <mergeCell ref="I18:I19"/>
    <mergeCell ref="J18:J19"/>
    <mergeCell ref="K18:K19"/>
    <mergeCell ref="M18:M19"/>
    <mergeCell ref="T20:T21"/>
    <mergeCell ref="B22:B23"/>
    <mergeCell ref="C22:C23"/>
    <mergeCell ref="D22:D23"/>
    <mergeCell ref="E22:E23"/>
    <mergeCell ref="F22:F23"/>
    <mergeCell ref="G22:G23"/>
    <mergeCell ref="H22:H23"/>
    <mergeCell ref="I22:I23"/>
    <mergeCell ref="J22:J23"/>
    <mergeCell ref="N20:N21"/>
    <mergeCell ref="O20:O21"/>
    <mergeCell ref="P20:P21"/>
    <mergeCell ref="Q20:Q21"/>
    <mergeCell ref="R20:R21"/>
    <mergeCell ref="S20:S21"/>
    <mergeCell ref="G20:G21"/>
    <mergeCell ref="H20:H21"/>
    <mergeCell ref="I20:I21"/>
    <mergeCell ref="J20:J21"/>
    <mergeCell ref="K20:K21"/>
    <mergeCell ref="M20:M21"/>
    <mergeCell ref="R22:R23"/>
    <mergeCell ref="S22:S23"/>
    <mergeCell ref="T22:T23"/>
    <mergeCell ref="B24:B25"/>
    <mergeCell ref="C24:C25"/>
    <mergeCell ref="D24:D25"/>
    <mergeCell ref="E24:E25"/>
    <mergeCell ref="F24:F25"/>
    <mergeCell ref="G24:G25"/>
    <mergeCell ref="H24:H25"/>
    <mergeCell ref="K22:K23"/>
    <mergeCell ref="M22:M23"/>
    <mergeCell ref="N22:N23"/>
    <mergeCell ref="O22:O23"/>
    <mergeCell ref="P22:P23"/>
    <mergeCell ref="Q22:Q23"/>
    <mergeCell ref="P24:P25"/>
    <mergeCell ref="Q24:Q25"/>
    <mergeCell ref="R24:R25"/>
    <mergeCell ref="S24:S25"/>
    <mergeCell ref="T24:T25"/>
    <mergeCell ref="N24:N25"/>
    <mergeCell ref="O24:O25"/>
    <mergeCell ref="B26:B27"/>
    <mergeCell ref="C26:C27"/>
    <mergeCell ref="D26:D27"/>
    <mergeCell ref="E26:E27"/>
    <mergeCell ref="F26:F27"/>
    <mergeCell ref="I24:I25"/>
    <mergeCell ref="J24:J25"/>
    <mergeCell ref="K24:K25"/>
    <mergeCell ref="M24:M25"/>
    <mergeCell ref="T26:T27"/>
    <mergeCell ref="B28:B29"/>
    <mergeCell ref="C28:C29"/>
    <mergeCell ref="D28:D29"/>
    <mergeCell ref="E28:E29"/>
    <mergeCell ref="F28:F29"/>
    <mergeCell ref="G28:G29"/>
    <mergeCell ref="H28:H29"/>
    <mergeCell ref="I28:I29"/>
    <mergeCell ref="J28:J29"/>
    <mergeCell ref="N26:N27"/>
    <mergeCell ref="O26:O27"/>
    <mergeCell ref="P26:P27"/>
    <mergeCell ref="Q26:Q27"/>
    <mergeCell ref="R26:R27"/>
    <mergeCell ref="S26:S27"/>
    <mergeCell ref="G26:G27"/>
    <mergeCell ref="H26:H27"/>
    <mergeCell ref="I26:I27"/>
    <mergeCell ref="J26:J27"/>
    <mergeCell ref="K26:K27"/>
    <mergeCell ref="M26:M27"/>
    <mergeCell ref="R28:R29"/>
    <mergeCell ref="S28:S29"/>
    <mergeCell ref="T28:T29"/>
    <mergeCell ref="B30:B31"/>
    <mergeCell ref="C30:C31"/>
    <mergeCell ref="D30:D31"/>
    <mergeCell ref="E30:E31"/>
    <mergeCell ref="F30:F31"/>
    <mergeCell ref="G30:G31"/>
    <mergeCell ref="H30:H31"/>
    <mergeCell ref="K28:K29"/>
    <mergeCell ref="M28:M29"/>
    <mergeCell ref="N28:N29"/>
    <mergeCell ref="O28:O29"/>
    <mergeCell ref="P28:P29"/>
    <mergeCell ref="Q28:Q29"/>
    <mergeCell ref="P30:P31"/>
    <mergeCell ref="Q30:Q31"/>
    <mergeCell ref="R30:R31"/>
    <mergeCell ref="S30:S31"/>
    <mergeCell ref="T30:T31"/>
    <mergeCell ref="N30:N31"/>
    <mergeCell ref="O30:O31"/>
    <mergeCell ref="B32:B33"/>
    <mergeCell ref="C32:C33"/>
    <mergeCell ref="D32:D33"/>
    <mergeCell ref="E32:E33"/>
    <mergeCell ref="F32:F33"/>
    <mergeCell ref="I30:I31"/>
    <mergeCell ref="J30:J31"/>
    <mergeCell ref="K30:K31"/>
    <mergeCell ref="M30:M31"/>
    <mergeCell ref="T32:T33"/>
    <mergeCell ref="B34:B35"/>
    <mergeCell ref="C34:C35"/>
    <mergeCell ref="D34:D35"/>
    <mergeCell ref="E34:E35"/>
    <mergeCell ref="F34:F35"/>
    <mergeCell ref="G34:G35"/>
    <mergeCell ref="H34:H35"/>
    <mergeCell ref="I34:I35"/>
    <mergeCell ref="J34:J35"/>
    <mergeCell ref="N32:N33"/>
    <mergeCell ref="O32:O33"/>
    <mergeCell ref="P32:P33"/>
    <mergeCell ref="Q32:Q33"/>
    <mergeCell ref="R32:R33"/>
    <mergeCell ref="S32:S33"/>
    <mergeCell ref="G32:G33"/>
    <mergeCell ref="H32:H33"/>
    <mergeCell ref="I32:I33"/>
    <mergeCell ref="J32:J33"/>
    <mergeCell ref="K32:K33"/>
    <mergeCell ref="M32:M33"/>
    <mergeCell ref="R34:R35"/>
    <mergeCell ref="S34:S35"/>
    <mergeCell ref="T34:T35"/>
    <mergeCell ref="B36:B37"/>
    <mergeCell ref="C36:C37"/>
    <mergeCell ref="D36:D37"/>
    <mergeCell ref="E36:E37"/>
    <mergeCell ref="F36:F37"/>
    <mergeCell ref="G36:G37"/>
    <mergeCell ref="H36:H37"/>
    <mergeCell ref="K34:K35"/>
    <mergeCell ref="M34:M35"/>
    <mergeCell ref="N34:N35"/>
    <mergeCell ref="P34:P35"/>
    <mergeCell ref="Q34:Q35"/>
    <mergeCell ref="P36:P37"/>
    <mergeCell ref="Q36:Q37"/>
    <mergeCell ref="R36:R37"/>
    <mergeCell ref="S36:S37"/>
    <mergeCell ref="T36:T37"/>
    <mergeCell ref="N36:N37"/>
    <mergeCell ref="O36:O37"/>
    <mergeCell ref="B38:B39"/>
    <mergeCell ref="C38:C39"/>
    <mergeCell ref="D38:D39"/>
    <mergeCell ref="E38:E39"/>
    <mergeCell ref="F38:F39"/>
    <mergeCell ref="I36:I37"/>
    <mergeCell ref="J36:J37"/>
    <mergeCell ref="K36:K37"/>
    <mergeCell ref="M36:M37"/>
    <mergeCell ref="T38:T39"/>
    <mergeCell ref="B40:B41"/>
    <mergeCell ref="C40:C41"/>
    <mergeCell ref="D40:D41"/>
    <mergeCell ref="E40:E41"/>
    <mergeCell ref="F40:F41"/>
    <mergeCell ref="G40:G41"/>
    <mergeCell ref="H40:H41"/>
    <mergeCell ref="I40:I41"/>
    <mergeCell ref="J40:J41"/>
    <mergeCell ref="N38:N39"/>
    <mergeCell ref="O38:O39"/>
    <mergeCell ref="P38:P39"/>
    <mergeCell ref="Q38:Q39"/>
    <mergeCell ref="R38:R39"/>
    <mergeCell ref="S38:S39"/>
    <mergeCell ref="G38:G39"/>
    <mergeCell ref="H38:H39"/>
    <mergeCell ref="I38:I39"/>
    <mergeCell ref="J38:J39"/>
    <mergeCell ref="K38:K39"/>
    <mergeCell ref="M38:M39"/>
    <mergeCell ref="R40:R41"/>
    <mergeCell ref="S40:S41"/>
    <mergeCell ref="T40:T41"/>
    <mergeCell ref="B42:B43"/>
    <mergeCell ref="C42:C43"/>
    <mergeCell ref="D42:D43"/>
    <mergeCell ref="E42:E43"/>
    <mergeCell ref="F42:F43"/>
    <mergeCell ref="G42:G43"/>
    <mergeCell ref="H42:H43"/>
    <mergeCell ref="K40:K41"/>
    <mergeCell ref="M40:M41"/>
    <mergeCell ref="N40:N41"/>
    <mergeCell ref="O40:O41"/>
    <mergeCell ref="P40:P41"/>
    <mergeCell ref="Q40:Q41"/>
    <mergeCell ref="P42:P43"/>
    <mergeCell ref="Q42:Q43"/>
    <mergeCell ref="R42:R43"/>
    <mergeCell ref="S42:S43"/>
    <mergeCell ref="T42:T43"/>
    <mergeCell ref="N42:N43"/>
    <mergeCell ref="O42:O43"/>
    <mergeCell ref="B44:B45"/>
    <mergeCell ref="C44:C45"/>
    <mergeCell ref="D44:D45"/>
    <mergeCell ref="E44:E45"/>
    <mergeCell ref="F44:F45"/>
    <mergeCell ref="I42:I43"/>
    <mergeCell ref="J42:J43"/>
    <mergeCell ref="K42:K43"/>
    <mergeCell ref="M42:M43"/>
    <mergeCell ref="T44:T45"/>
    <mergeCell ref="B46:B47"/>
    <mergeCell ref="C46:C47"/>
    <mergeCell ref="D46:D47"/>
    <mergeCell ref="E46:E47"/>
    <mergeCell ref="F46:F47"/>
    <mergeCell ref="G46:G47"/>
    <mergeCell ref="H46:H47"/>
    <mergeCell ref="I46:I47"/>
    <mergeCell ref="J46:J47"/>
    <mergeCell ref="N44:N45"/>
    <mergeCell ref="O44:O45"/>
    <mergeCell ref="P44:P45"/>
    <mergeCell ref="Q44:Q45"/>
    <mergeCell ref="R44:R45"/>
    <mergeCell ref="S44:S45"/>
    <mergeCell ref="G44:G45"/>
    <mergeCell ref="H44:H45"/>
    <mergeCell ref="I44:I45"/>
    <mergeCell ref="J44:J45"/>
    <mergeCell ref="K44:K45"/>
    <mergeCell ref="M44:M45"/>
    <mergeCell ref="R46:R47"/>
    <mergeCell ref="S46:S47"/>
    <mergeCell ref="T46:T47"/>
    <mergeCell ref="B48:B49"/>
    <mergeCell ref="C48:C49"/>
    <mergeCell ref="D48:D49"/>
    <mergeCell ref="E48:E49"/>
    <mergeCell ref="F48:F49"/>
    <mergeCell ref="G48:G49"/>
    <mergeCell ref="H48:H49"/>
    <mergeCell ref="K46:K47"/>
    <mergeCell ref="M46:M47"/>
    <mergeCell ref="N46:N47"/>
    <mergeCell ref="O46:O47"/>
    <mergeCell ref="P46:P47"/>
    <mergeCell ref="Q46:Q47"/>
    <mergeCell ref="P48:P49"/>
    <mergeCell ref="Q48:Q49"/>
    <mergeCell ref="R48:R49"/>
    <mergeCell ref="S48:S49"/>
    <mergeCell ref="T48:T49"/>
    <mergeCell ref="N48:N49"/>
    <mergeCell ref="O48:O49"/>
    <mergeCell ref="B50:B51"/>
    <mergeCell ref="C50:C51"/>
    <mergeCell ref="D50:D51"/>
    <mergeCell ref="E50:E51"/>
    <mergeCell ref="F50:F51"/>
    <mergeCell ref="I48:I49"/>
    <mergeCell ref="J48:J49"/>
    <mergeCell ref="K48:K49"/>
    <mergeCell ref="M48:M49"/>
    <mergeCell ref="T50:T51"/>
    <mergeCell ref="B52:B53"/>
    <mergeCell ref="C52:C53"/>
    <mergeCell ref="D52:D53"/>
    <mergeCell ref="E52:E53"/>
    <mergeCell ref="F52:F53"/>
    <mergeCell ref="G52:G53"/>
    <mergeCell ref="H52:H53"/>
    <mergeCell ref="I52:I53"/>
    <mergeCell ref="J52:J53"/>
    <mergeCell ref="N50:N51"/>
    <mergeCell ref="O50:O51"/>
    <mergeCell ref="P50:P51"/>
    <mergeCell ref="Q50:Q51"/>
    <mergeCell ref="R50:R51"/>
    <mergeCell ref="S50:S51"/>
    <mergeCell ref="G50:G51"/>
    <mergeCell ref="H50:H51"/>
    <mergeCell ref="I50:I51"/>
    <mergeCell ref="J50:J51"/>
    <mergeCell ref="K50:K51"/>
    <mergeCell ref="M50:M51"/>
    <mergeCell ref="R52:R53"/>
    <mergeCell ref="S52:S53"/>
    <mergeCell ref="T52:T53"/>
    <mergeCell ref="B54:B55"/>
    <mergeCell ref="C54:C55"/>
    <mergeCell ref="D54:D55"/>
    <mergeCell ref="E54:E55"/>
    <mergeCell ref="F54:F55"/>
    <mergeCell ref="G54:G55"/>
    <mergeCell ref="H54:H55"/>
    <mergeCell ref="K52:K53"/>
    <mergeCell ref="M52:M53"/>
    <mergeCell ref="N52:N53"/>
    <mergeCell ref="O52:O53"/>
    <mergeCell ref="P52:P53"/>
    <mergeCell ref="Q52:Q53"/>
    <mergeCell ref="S54:S55"/>
    <mergeCell ref="T54:T55"/>
    <mergeCell ref="N54:N55"/>
    <mergeCell ref="O54:O55"/>
    <mergeCell ref="P54:P55"/>
    <mergeCell ref="Q54:Q55"/>
    <mergeCell ref="R54:R55"/>
    <mergeCell ref="B56:B57"/>
    <mergeCell ref="C56:C57"/>
    <mergeCell ref="D56:D57"/>
    <mergeCell ref="E56:E57"/>
    <mergeCell ref="F56:F57"/>
    <mergeCell ref="I54:I55"/>
    <mergeCell ref="J54:J55"/>
    <mergeCell ref="K54:K55"/>
    <mergeCell ref="M54:M55"/>
    <mergeCell ref="G56:G57"/>
    <mergeCell ref="H56:H57"/>
    <mergeCell ref="I56:I57"/>
    <mergeCell ref="J56:J57"/>
    <mergeCell ref="K56:K57"/>
    <mergeCell ref="M56:M57"/>
    <mergeCell ref="B58:C59"/>
    <mergeCell ref="D58:D59"/>
    <mergeCell ref="E58:E59"/>
    <mergeCell ref="F58:F59"/>
    <mergeCell ref="G58:G59"/>
    <mergeCell ref="H58:H59"/>
    <mergeCell ref="I58:I59"/>
    <mergeCell ref="J58:J59"/>
    <mergeCell ref="K58:K59"/>
    <mergeCell ref="S58:S59"/>
    <mergeCell ref="T58:T59"/>
    <mergeCell ref="M58:M59"/>
    <mergeCell ref="N58:N59"/>
    <mergeCell ref="O58:O59"/>
    <mergeCell ref="P58:P59"/>
    <mergeCell ref="Q58:Q59"/>
    <mergeCell ref="R58:R59"/>
    <mergeCell ref="T56:T57"/>
    <mergeCell ref="N56:N57"/>
    <mergeCell ref="P56:P57"/>
    <mergeCell ref="Q56:Q57"/>
    <mergeCell ref="R56:R57"/>
    <mergeCell ref="S56:S57"/>
  </mergeCells>
  <phoneticPr fontId="1"/>
  <pageMargins left="0.7" right="0.7" top="0.75" bottom="0.75" header="0.3" footer="0.3"/>
  <pageSetup paperSize="9" scale="97" orientation="portrait" horizontalDpi="300" verticalDpi="300" r:id="rId1"/>
  <colBreaks count="1" manualBreakCount="1">
    <brk id="10" max="104857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19"/>
  <sheetViews>
    <sheetView showGridLines="0" zoomScaleNormal="100" workbookViewId="0">
      <selection activeCell="J10" sqref="J10:J11"/>
    </sheetView>
  </sheetViews>
  <sheetFormatPr defaultRowHeight="13.5"/>
  <cols>
    <col min="1" max="1" width="7.625" customWidth="1"/>
    <col min="2" max="2" width="43.375" customWidth="1"/>
    <col min="3" max="7" width="7.5" customWidth="1"/>
  </cols>
  <sheetData>
    <row r="1" spans="1:7" ht="18" customHeight="1">
      <c r="A1" s="174" t="s">
        <v>482</v>
      </c>
      <c r="B1" s="174"/>
      <c r="C1" s="174"/>
      <c r="D1" s="174"/>
      <c r="E1" s="174"/>
      <c r="F1" s="175"/>
      <c r="G1" s="175"/>
    </row>
    <row r="2" spans="1:7" ht="12.75" customHeight="1">
      <c r="A2" s="175"/>
      <c r="B2" s="175"/>
      <c r="C2" s="175"/>
      <c r="D2" s="175"/>
      <c r="E2" s="175"/>
      <c r="F2" s="175"/>
      <c r="G2" s="175"/>
    </row>
    <row r="3" spans="1:7" ht="12.75" customHeight="1">
      <c r="A3" s="357" t="s">
        <v>390</v>
      </c>
      <c r="B3" s="357" t="s">
        <v>391</v>
      </c>
      <c r="C3" s="357" t="s">
        <v>392</v>
      </c>
      <c r="D3" s="357" t="s">
        <v>393</v>
      </c>
      <c r="E3" s="357"/>
      <c r="F3" s="357"/>
      <c r="G3" s="357"/>
    </row>
    <row r="4" spans="1:7" ht="25.5">
      <c r="A4" s="357"/>
      <c r="B4" s="357"/>
      <c r="C4" s="357"/>
      <c r="D4" s="171" t="s">
        <v>394</v>
      </c>
      <c r="E4" s="172" t="s">
        <v>395</v>
      </c>
      <c r="F4" s="172" t="s">
        <v>396</v>
      </c>
      <c r="G4" s="172" t="s">
        <v>397</v>
      </c>
    </row>
    <row r="5" spans="1:7" ht="12.75" customHeight="1">
      <c r="A5" s="462" t="s">
        <v>398</v>
      </c>
      <c r="B5" s="101"/>
      <c r="C5" s="178" t="s">
        <v>399</v>
      </c>
      <c r="D5" s="178" t="s">
        <v>399</v>
      </c>
      <c r="E5" s="178" t="s">
        <v>399</v>
      </c>
      <c r="F5" s="178" t="s">
        <v>399</v>
      </c>
      <c r="G5" s="178" t="s">
        <v>399</v>
      </c>
    </row>
    <row r="6" spans="1:7" ht="54.75" customHeight="1">
      <c r="A6" s="462"/>
      <c r="B6" s="179" t="s">
        <v>400</v>
      </c>
      <c r="C6" s="180">
        <v>3234</v>
      </c>
      <c r="D6" s="180">
        <v>0</v>
      </c>
      <c r="E6" s="180">
        <v>0</v>
      </c>
      <c r="F6" s="180">
        <v>0</v>
      </c>
      <c r="G6" s="180">
        <f>C6-D6-E6-F6</f>
        <v>3234</v>
      </c>
    </row>
    <row r="7" spans="1:7" ht="54.75" customHeight="1">
      <c r="A7" s="462"/>
      <c r="B7" s="179" t="s">
        <v>401</v>
      </c>
      <c r="C7" s="180">
        <v>37538</v>
      </c>
      <c r="D7" s="180">
        <v>0</v>
      </c>
      <c r="E7" s="110">
        <v>37400</v>
      </c>
      <c r="F7" s="180">
        <v>0</v>
      </c>
      <c r="G7" s="180">
        <f>C7-D7-E7-F7</f>
        <v>138</v>
      </c>
    </row>
    <row r="8" spans="1:7" ht="54.75" customHeight="1">
      <c r="A8" s="462"/>
      <c r="B8" s="181" t="s">
        <v>402</v>
      </c>
      <c r="C8" s="182">
        <v>16989</v>
      </c>
      <c r="D8" s="182">
        <v>0</v>
      </c>
      <c r="E8" s="184">
        <v>16800</v>
      </c>
      <c r="F8" s="182">
        <v>0</v>
      </c>
      <c r="G8" s="180">
        <f>C8-D8-E8-F8</f>
        <v>189</v>
      </c>
    </row>
    <row r="9" spans="1:7" ht="54.75" customHeight="1">
      <c r="A9" s="462"/>
      <c r="B9" s="181" t="s">
        <v>403</v>
      </c>
      <c r="C9" s="184">
        <v>219660</v>
      </c>
      <c r="D9" s="184">
        <v>68534</v>
      </c>
      <c r="E9" s="184">
        <v>138000</v>
      </c>
      <c r="F9" s="182">
        <v>0</v>
      </c>
      <c r="G9" s="180">
        <f t="shared" ref="G9:G18" si="0">C9-D9-E9-F9</f>
        <v>13126</v>
      </c>
    </row>
    <row r="10" spans="1:7" ht="54.75" customHeight="1">
      <c r="A10" s="462"/>
      <c r="B10" s="181" t="s">
        <v>404</v>
      </c>
      <c r="C10" s="184">
        <v>252767</v>
      </c>
      <c r="D10" s="184">
        <v>93089</v>
      </c>
      <c r="E10" s="184">
        <v>156000</v>
      </c>
      <c r="F10" s="182">
        <v>0</v>
      </c>
      <c r="G10" s="180">
        <f t="shared" si="0"/>
        <v>3678</v>
      </c>
    </row>
    <row r="11" spans="1:7" ht="54.75" customHeight="1">
      <c r="A11" s="462"/>
      <c r="B11" s="181" t="s">
        <v>405</v>
      </c>
      <c r="C11" s="184">
        <v>356685</v>
      </c>
      <c r="D11" s="184">
        <v>104696</v>
      </c>
      <c r="E11" s="110">
        <v>250700</v>
      </c>
      <c r="F11" s="180">
        <v>0</v>
      </c>
      <c r="G11" s="180">
        <f t="shared" si="0"/>
        <v>1289</v>
      </c>
    </row>
    <row r="12" spans="1:7" ht="54.75" customHeight="1">
      <c r="A12" s="462"/>
      <c r="B12" s="181" t="s">
        <v>483</v>
      </c>
      <c r="C12" s="184">
        <v>150182</v>
      </c>
      <c r="D12" s="184">
        <v>48586</v>
      </c>
      <c r="E12" s="110">
        <v>100000</v>
      </c>
      <c r="F12" s="180">
        <v>0</v>
      </c>
      <c r="G12" s="180">
        <f>C12-D12-E12-F12</f>
        <v>1596</v>
      </c>
    </row>
    <row r="13" spans="1:7" ht="54.75" customHeight="1">
      <c r="A13" s="462"/>
      <c r="B13" s="181" t="s">
        <v>406</v>
      </c>
      <c r="C13" s="184">
        <v>112445</v>
      </c>
      <c r="D13" s="184">
        <v>29701</v>
      </c>
      <c r="E13" s="110">
        <v>79400</v>
      </c>
      <c r="F13" s="180">
        <v>0</v>
      </c>
      <c r="G13" s="180">
        <f>C13-D13-E13-F13</f>
        <v>3344</v>
      </c>
    </row>
    <row r="14" spans="1:7" ht="54.75" customHeight="1">
      <c r="A14" s="462"/>
      <c r="B14" s="181" t="s">
        <v>407</v>
      </c>
      <c r="C14" s="184">
        <v>106191</v>
      </c>
      <c r="D14" s="184">
        <v>25507</v>
      </c>
      <c r="E14" s="110">
        <v>78200</v>
      </c>
      <c r="F14" s="180">
        <v>0</v>
      </c>
      <c r="G14" s="180">
        <f>C14-D14-E14-F14</f>
        <v>2484</v>
      </c>
    </row>
    <row r="15" spans="1:7" ht="54.75" customHeight="1">
      <c r="A15" s="462"/>
      <c r="B15" s="181" t="s">
        <v>489</v>
      </c>
      <c r="C15" s="184">
        <v>76955</v>
      </c>
      <c r="D15" s="184">
        <v>32039</v>
      </c>
      <c r="E15" s="110">
        <v>42000</v>
      </c>
      <c r="F15" s="180">
        <v>0</v>
      </c>
      <c r="G15" s="180">
        <f t="shared" si="0"/>
        <v>2916</v>
      </c>
    </row>
    <row r="16" spans="1:7" ht="66" customHeight="1">
      <c r="A16" s="232" t="s">
        <v>408</v>
      </c>
      <c r="B16" s="183" t="s">
        <v>409</v>
      </c>
      <c r="C16" s="184">
        <v>113597</v>
      </c>
      <c r="D16" s="184">
        <v>0</v>
      </c>
      <c r="E16" s="184">
        <v>113500</v>
      </c>
      <c r="F16" s="182">
        <v>0</v>
      </c>
      <c r="G16" s="182">
        <f>C16-D16-E16-F16</f>
        <v>97</v>
      </c>
    </row>
    <row r="17" spans="1:7" ht="54.75" customHeight="1">
      <c r="A17" s="462" t="s">
        <v>490</v>
      </c>
      <c r="B17" s="183" t="s">
        <v>410</v>
      </c>
      <c r="C17" s="184">
        <v>66465</v>
      </c>
      <c r="D17" s="184">
        <v>18440</v>
      </c>
      <c r="E17" s="184">
        <v>43000</v>
      </c>
      <c r="F17" s="182">
        <v>0</v>
      </c>
      <c r="G17" s="182">
        <f>C17-D17-E17-F17</f>
        <v>5025</v>
      </c>
    </row>
    <row r="18" spans="1:7" ht="54.75" customHeight="1">
      <c r="A18" s="462"/>
      <c r="B18" s="183" t="s">
        <v>411</v>
      </c>
      <c r="C18" s="184">
        <v>98841</v>
      </c>
      <c r="D18" s="184">
        <v>18441</v>
      </c>
      <c r="E18" s="184">
        <v>74300</v>
      </c>
      <c r="F18" s="182">
        <v>0</v>
      </c>
      <c r="G18" s="182">
        <f t="shared" si="0"/>
        <v>6100</v>
      </c>
    </row>
    <row r="19" spans="1:7">
      <c r="A19" s="157"/>
      <c r="B19" s="157"/>
      <c r="C19" s="157"/>
      <c r="D19" s="157"/>
      <c r="E19" s="157"/>
      <c r="F19" s="157"/>
      <c r="G19" s="157"/>
    </row>
  </sheetData>
  <mergeCells count="6">
    <mergeCell ref="A17:A18"/>
    <mergeCell ref="A3:A4"/>
    <mergeCell ref="B3:B4"/>
    <mergeCell ref="C3:C4"/>
    <mergeCell ref="D3:G3"/>
    <mergeCell ref="A5:A15"/>
  </mergeCells>
  <phoneticPr fontId="1"/>
  <pageMargins left="0.7" right="0.7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V53"/>
  <sheetViews>
    <sheetView showGridLines="0" zoomScaleNormal="100" workbookViewId="0">
      <selection activeCell="J10" sqref="J10:J11"/>
    </sheetView>
  </sheetViews>
  <sheetFormatPr defaultRowHeight="13.5"/>
  <cols>
    <col min="1" max="2" width="5" customWidth="1"/>
    <col min="3" max="3" width="8.75" customWidth="1"/>
    <col min="4" max="4" width="17.5" customWidth="1"/>
    <col min="5" max="5" width="7.5" customWidth="1"/>
    <col min="6" max="6" width="11.5" customWidth="1"/>
    <col min="7" max="7" width="8.125" customWidth="1"/>
    <col min="8" max="8" width="3.125" customWidth="1"/>
    <col min="9" max="11" width="6.875" customWidth="1"/>
    <col min="12" max="12" width="8.75" customWidth="1"/>
    <col min="13" max="13" width="16.25" style="76" customWidth="1"/>
    <col min="14" max="14" width="6.875" customWidth="1"/>
    <col min="15" max="17" width="8.75" customWidth="1"/>
    <col min="18" max="21" width="6.875" customWidth="1"/>
  </cols>
  <sheetData>
    <row r="1" spans="1:22" ht="17.25">
      <c r="A1" s="344"/>
      <c r="B1" s="344"/>
      <c r="C1" s="344"/>
      <c r="D1" s="344"/>
      <c r="E1" s="344"/>
      <c r="F1" s="344"/>
      <c r="G1" s="344"/>
      <c r="H1" s="344"/>
      <c r="I1" s="344"/>
      <c r="J1" s="344"/>
      <c r="K1" s="3"/>
      <c r="L1" s="3"/>
      <c r="M1" s="68"/>
      <c r="N1" s="3"/>
      <c r="O1" s="3"/>
      <c r="P1" s="3"/>
      <c r="Q1" s="3"/>
      <c r="R1" s="3"/>
      <c r="S1" s="3"/>
      <c r="T1" s="3"/>
      <c r="U1" s="3"/>
    </row>
    <row r="2" spans="1:22" ht="17.25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68"/>
      <c r="N2" s="3"/>
      <c r="O2" s="3"/>
      <c r="P2" s="3"/>
      <c r="Q2" s="3"/>
      <c r="R2" s="3"/>
      <c r="S2" s="3"/>
      <c r="T2" s="3"/>
      <c r="U2" s="3"/>
    </row>
    <row r="3" spans="1:22" ht="14.25">
      <c r="A3" s="345"/>
      <c r="B3" s="345"/>
      <c r="C3" s="345"/>
      <c r="D3" s="345"/>
      <c r="E3" s="345"/>
      <c r="F3" s="345"/>
      <c r="G3" s="345"/>
      <c r="H3" s="345"/>
      <c r="I3" s="345"/>
      <c r="J3" s="3"/>
      <c r="K3" s="3"/>
      <c r="L3" s="3"/>
      <c r="M3" s="68"/>
      <c r="N3" s="3"/>
      <c r="O3" s="3"/>
      <c r="P3" s="3"/>
      <c r="Q3" s="3"/>
      <c r="R3" s="3"/>
      <c r="S3" s="17"/>
      <c r="T3" s="3"/>
      <c r="U3" s="3"/>
    </row>
    <row r="4" spans="1:22" ht="14.25">
      <c r="A4" s="4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68"/>
      <c r="N4" s="3"/>
      <c r="O4" s="3"/>
      <c r="P4" s="3"/>
      <c r="Q4" s="3"/>
      <c r="R4" s="3"/>
      <c r="S4" s="3"/>
      <c r="T4" s="3"/>
      <c r="U4" s="3"/>
    </row>
    <row r="5" spans="1:22" ht="12.75" customHeight="1">
      <c r="A5" s="276" t="s">
        <v>1</v>
      </c>
      <c r="B5" s="276" t="s">
        <v>2</v>
      </c>
      <c r="C5" s="276" t="s">
        <v>134</v>
      </c>
      <c r="D5" s="276" t="s">
        <v>4</v>
      </c>
      <c r="E5" s="276" t="s">
        <v>5</v>
      </c>
      <c r="F5" s="277" t="s">
        <v>135</v>
      </c>
      <c r="G5" s="5" t="s">
        <v>7</v>
      </c>
      <c r="H5" s="278" t="s">
        <v>8</v>
      </c>
      <c r="I5" s="279"/>
      <c r="J5" s="279"/>
      <c r="K5" s="280"/>
      <c r="L5" s="276" t="s">
        <v>134</v>
      </c>
      <c r="M5" s="337" t="s">
        <v>9</v>
      </c>
      <c r="N5" s="339" t="s">
        <v>10</v>
      </c>
      <c r="O5" s="340"/>
      <c r="P5" s="340"/>
      <c r="Q5" s="340"/>
      <c r="R5" s="340"/>
      <c r="S5" s="340"/>
      <c r="T5" s="340"/>
      <c r="U5" s="341"/>
    </row>
    <row r="6" spans="1:22" ht="12.75" customHeight="1">
      <c r="A6" s="276"/>
      <c r="B6" s="276"/>
      <c r="C6" s="276"/>
      <c r="D6" s="276"/>
      <c r="E6" s="276"/>
      <c r="F6" s="277"/>
      <c r="G6" s="6" t="s">
        <v>11</v>
      </c>
      <c r="H6" s="295" t="s">
        <v>12</v>
      </c>
      <c r="I6" s="342"/>
      <c r="J6" s="7" t="s">
        <v>13</v>
      </c>
      <c r="K6" s="7" t="s">
        <v>14</v>
      </c>
      <c r="L6" s="276"/>
      <c r="M6" s="338"/>
      <c r="N6" s="18" t="s">
        <v>15</v>
      </c>
      <c r="O6" s="18" t="s">
        <v>16</v>
      </c>
      <c r="P6" s="18" t="s">
        <v>17</v>
      </c>
      <c r="Q6" s="18" t="s">
        <v>18</v>
      </c>
      <c r="R6" s="18" t="s">
        <v>19</v>
      </c>
      <c r="S6" s="18" t="s">
        <v>20</v>
      </c>
      <c r="T6" s="18" t="s">
        <v>21</v>
      </c>
      <c r="U6" s="19" t="s">
        <v>14</v>
      </c>
    </row>
    <row r="7" spans="1:22" ht="12.75" customHeight="1">
      <c r="A7" s="12"/>
      <c r="B7" s="271">
        <v>1</v>
      </c>
      <c r="C7" s="266" t="s">
        <v>136</v>
      </c>
      <c r="D7" s="251" t="s">
        <v>137</v>
      </c>
      <c r="E7" s="343" t="s">
        <v>138</v>
      </c>
      <c r="F7" s="241" t="s">
        <v>382</v>
      </c>
      <c r="G7" s="343" t="s">
        <v>139</v>
      </c>
      <c r="H7" s="20"/>
      <c r="I7" s="324">
        <v>150</v>
      </c>
      <c r="J7" s="253">
        <v>163</v>
      </c>
      <c r="K7" s="255">
        <f>SUM(I7:J7)</f>
        <v>313</v>
      </c>
      <c r="L7" s="266" t="s">
        <v>136</v>
      </c>
      <c r="M7" s="69" t="s">
        <v>27</v>
      </c>
      <c r="N7" s="315">
        <v>20</v>
      </c>
      <c r="O7" s="315">
        <v>1</v>
      </c>
      <c r="P7" s="315">
        <v>1</v>
      </c>
      <c r="Q7" s="305">
        <v>1</v>
      </c>
      <c r="R7" s="307">
        <v>1</v>
      </c>
      <c r="S7" s="307"/>
      <c r="T7" s="307"/>
      <c r="U7" s="325">
        <f>SUM(N7:T8)</f>
        <v>24</v>
      </c>
      <c r="V7" s="76"/>
    </row>
    <row r="8" spans="1:22" ht="12.75" customHeight="1">
      <c r="A8" s="12"/>
      <c r="B8" s="265"/>
      <c r="C8" s="250"/>
      <c r="D8" s="252"/>
      <c r="E8" s="334"/>
      <c r="F8" s="242"/>
      <c r="G8" s="334"/>
      <c r="H8" s="22"/>
      <c r="I8" s="318"/>
      <c r="J8" s="254"/>
      <c r="K8" s="256"/>
      <c r="L8" s="250"/>
      <c r="M8" s="77">
        <v>9</v>
      </c>
      <c r="N8" s="316"/>
      <c r="O8" s="316"/>
      <c r="P8" s="316"/>
      <c r="Q8" s="306"/>
      <c r="R8" s="308"/>
      <c r="S8" s="308"/>
      <c r="T8" s="308"/>
      <c r="U8" s="326"/>
      <c r="V8" s="76"/>
    </row>
    <row r="9" spans="1:22" ht="12.75" customHeight="1">
      <c r="A9" s="12"/>
      <c r="B9" s="264">
        <v>2</v>
      </c>
      <c r="C9" s="249" t="s">
        <v>140</v>
      </c>
      <c r="D9" s="251" t="s">
        <v>141</v>
      </c>
      <c r="E9" s="333" t="s">
        <v>142</v>
      </c>
      <c r="F9" s="241" t="s">
        <v>143</v>
      </c>
      <c r="G9" s="333" t="s">
        <v>139</v>
      </c>
      <c r="H9" s="20"/>
      <c r="I9" s="324">
        <v>218</v>
      </c>
      <c r="J9" s="253">
        <v>189</v>
      </c>
      <c r="K9" s="255">
        <f>SUM(I9:J9)</f>
        <v>407</v>
      </c>
      <c r="L9" s="249" t="s">
        <v>140</v>
      </c>
      <c r="M9" s="69" t="s">
        <v>267</v>
      </c>
      <c r="N9" s="315">
        <v>26</v>
      </c>
      <c r="O9" s="315">
        <v>1</v>
      </c>
      <c r="P9" s="315">
        <v>1</v>
      </c>
      <c r="Q9" s="305">
        <v>1</v>
      </c>
      <c r="R9" s="307">
        <v>1</v>
      </c>
      <c r="S9" s="307"/>
      <c r="T9" s="307"/>
      <c r="U9" s="325">
        <f>SUM(N9:T10)</f>
        <v>30</v>
      </c>
      <c r="V9" s="76"/>
    </row>
    <row r="10" spans="1:22" ht="12.75" customHeight="1">
      <c r="A10" s="12"/>
      <c r="B10" s="265"/>
      <c r="C10" s="250"/>
      <c r="D10" s="252"/>
      <c r="E10" s="334"/>
      <c r="F10" s="242"/>
      <c r="G10" s="334"/>
      <c r="H10" s="22"/>
      <c r="I10" s="318"/>
      <c r="J10" s="254"/>
      <c r="K10" s="256"/>
      <c r="L10" s="250"/>
      <c r="M10" s="77">
        <v>12</v>
      </c>
      <c r="N10" s="316"/>
      <c r="O10" s="316"/>
      <c r="P10" s="316"/>
      <c r="Q10" s="306"/>
      <c r="R10" s="308"/>
      <c r="S10" s="308"/>
      <c r="T10" s="308"/>
      <c r="U10" s="326"/>
      <c r="V10" s="76"/>
    </row>
    <row r="11" spans="1:22" ht="12.75" customHeight="1">
      <c r="A11" s="12"/>
      <c r="B11" s="264">
        <v>3</v>
      </c>
      <c r="C11" s="249" t="s">
        <v>144</v>
      </c>
      <c r="D11" s="251" t="s">
        <v>145</v>
      </c>
      <c r="E11" s="333" t="s">
        <v>146</v>
      </c>
      <c r="F11" s="241" t="s">
        <v>147</v>
      </c>
      <c r="G11" s="333" t="s">
        <v>139</v>
      </c>
      <c r="H11" s="20"/>
      <c r="I11" s="324">
        <v>265</v>
      </c>
      <c r="J11" s="253">
        <v>258</v>
      </c>
      <c r="K11" s="255">
        <f>SUM(I11:J11)</f>
        <v>523</v>
      </c>
      <c r="L11" s="249" t="s">
        <v>144</v>
      </c>
      <c r="M11" s="69" t="s">
        <v>267</v>
      </c>
      <c r="N11" s="315">
        <v>31</v>
      </c>
      <c r="O11" s="315">
        <v>1</v>
      </c>
      <c r="P11" s="315">
        <v>1</v>
      </c>
      <c r="Q11" s="305">
        <v>1</v>
      </c>
      <c r="R11" s="307">
        <v>1</v>
      </c>
      <c r="S11" s="307"/>
      <c r="T11" s="307"/>
      <c r="U11" s="325">
        <f>SUM(N11:T12)</f>
        <v>35</v>
      </c>
      <c r="V11" s="76"/>
    </row>
    <row r="12" spans="1:22" ht="12.75" customHeight="1">
      <c r="A12" s="12"/>
      <c r="B12" s="265"/>
      <c r="C12" s="250"/>
      <c r="D12" s="252"/>
      <c r="E12" s="334"/>
      <c r="F12" s="242"/>
      <c r="G12" s="334"/>
      <c r="H12" s="22"/>
      <c r="I12" s="318"/>
      <c r="J12" s="254"/>
      <c r="K12" s="256"/>
      <c r="L12" s="250"/>
      <c r="M12" s="77">
        <v>15</v>
      </c>
      <c r="N12" s="316"/>
      <c r="O12" s="316"/>
      <c r="P12" s="316"/>
      <c r="Q12" s="306"/>
      <c r="R12" s="308"/>
      <c r="S12" s="308"/>
      <c r="T12" s="308"/>
      <c r="U12" s="326"/>
      <c r="V12" s="76"/>
    </row>
    <row r="13" spans="1:22" ht="12.75" customHeight="1">
      <c r="A13" s="12" t="s">
        <v>148</v>
      </c>
      <c r="B13" s="271">
        <v>4</v>
      </c>
      <c r="C13" s="266" t="s">
        <v>149</v>
      </c>
      <c r="D13" s="251" t="s">
        <v>150</v>
      </c>
      <c r="E13" s="333" t="s">
        <v>151</v>
      </c>
      <c r="F13" s="269" t="s">
        <v>152</v>
      </c>
      <c r="G13" s="333" t="s">
        <v>139</v>
      </c>
      <c r="H13" s="23"/>
      <c r="I13" s="335">
        <v>361</v>
      </c>
      <c r="J13" s="253">
        <v>319</v>
      </c>
      <c r="K13" s="255">
        <f>SUM(I13:J13)</f>
        <v>680</v>
      </c>
      <c r="L13" s="266" t="s">
        <v>149</v>
      </c>
      <c r="M13" s="70" t="s">
        <v>268</v>
      </c>
      <c r="N13" s="315">
        <v>39</v>
      </c>
      <c r="O13" s="315">
        <v>1</v>
      </c>
      <c r="P13" s="315">
        <v>1</v>
      </c>
      <c r="Q13" s="305">
        <v>1</v>
      </c>
      <c r="R13" s="307">
        <v>1</v>
      </c>
      <c r="S13" s="307"/>
      <c r="T13" s="307"/>
      <c r="U13" s="325">
        <f>SUM(N13:T14)</f>
        <v>43</v>
      </c>
      <c r="V13" s="76"/>
    </row>
    <row r="14" spans="1:22" ht="12.75" customHeight="1">
      <c r="A14" s="12"/>
      <c r="B14" s="265"/>
      <c r="C14" s="250"/>
      <c r="D14" s="252"/>
      <c r="E14" s="334"/>
      <c r="F14" s="242"/>
      <c r="G14" s="334"/>
      <c r="H14" s="22"/>
      <c r="I14" s="336"/>
      <c r="J14" s="254"/>
      <c r="K14" s="256"/>
      <c r="L14" s="250"/>
      <c r="M14" s="77">
        <v>19</v>
      </c>
      <c r="N14" s="316"/>
      <c r="O14" s="316"/>
      <c r="P14" s="316"/>
      <c r="Q14" s="306"/>
      <c r="R14" s="308"/>
      <c r="S14" s="308"/>
      <c r="T14" s="308"/>
      <c r="U14" s="326"/>
      <c r="V14" s="76"/>
    </row>
    <row r="15" spans="1:22" ht="12.75" customHeight="1">
      <c r="A15" s="12"/>
      <c r="B15" s="264">
        <v>5</v>
      </c>
      <c r="C15" s="249" t="s">
        <v>153</v>
      </c>
      <c r="D15" s="251" t="s">
        <v>154</v>
      </c>
      <c r="E15" s="333" t="s">
        <v>155</v>
      </c>
      <c r="F15" s="241" t="s">
        <v>156</v>
      </c>
      <c r="G15" s="333" t="s">
        <v>139</v>
      </c>
      <c r="H15" s="20"/>
      <c r="I15" s="324">
        <v>439</v>
      </c>
      <c r="J15" s="253">
        <v>376</v>
      </c>
      <c r="K15" s="255">
        <f>SUM(I15:J15)</f>
        <v>815</v>
      </c>
      <c r="L15" s="249" t="s">
        <v>153</v>
      </c>
      <c r="M15" s="70" t="s">
        <v>268</v>
      </c>
      <c r="N15" s="315">
        <v>46</v>
      </c>
      <c r="O15" s="315">
        <v>2</v>
      </c>
      <c r="P15" s="315"/>
      <c r="Q15" s="305">
        <v>2</v>
      </c>
      <c r="R15" s="307">
        <v>1</v>
      </c>
      <c r="S15" s="307"/>
      <c r="T15" s="307"/>
      <c r="U15" s="325">
        <f>SUM(N15:T16)</f>
        <v>51</v>
      </c>
      <c r="V15" s="76"/>
    </row>
    <row r="16" spans="1:22" ht="12.75" customHeight="1">
      <c r="A16" s="12"/>
      <c r="B16" s="265"/>
      <c r="C16" s="250"/>
      <c r="D16" s="252"/>
      <c r="E16" s="334"/>
      <c r="F16" s="242"/>
      <c r="G16" s="334"/>
      <c r="H16" s="22"/>
      <c r="I16" s="318"/>
      <c r="J16" s="254"/>
      <c r="K16" s="256"/>
      <c r="L16" s="250"/>
      <c r="M16" s="77">
        <v>23</v>
      </c>
      <c r="N16" s="316"/>
      <c r="O16" s="316"/>
      <c r="P16" s="316"/>
      <c r="Q16" s="306"/>
      <c r="R16" s="308"/>
      <c r="S16" s="308"/>
      <c r="T16" s="308"/>
      <c r="U16" s="326"/>
      <c r="V16" s="76"/>
    </row>
    <row r="17" spans="1:22" ht="12.75" customHeight="1">
      <c r="A17" s="12"/>
      <c r="B17" s="264">
        <v>6</v>
      </c>
      <c r="C17" s="249" t="s">
        <v>63</v>
      </c>
      <c r="D17" s="251" t="s">
        <v>157</v>
      </c>
      <c r="E17" s="333" t="s">
        <v>158</v>
      </c>
      <c r="F17" s="241" t="s">
        <v>159</v>
      </c>
      <c r="G17" s="333" t="s">
        <v>139</v>
      </c>
      <c r="H17" s="20"/>
      <c r="I17" s="324">
        <v>170</v>
      </c>
      <c r="J17" s="253">
        <v>184</v>
      </c>
      <c r="K17" s="255">
        <f>SUM(I17:J17)</f>
        <v>354</v>
      </c>
      <c r="L17" s="249" t="s">
        <v>63</v>
      </c>
      <c r="M17" s="70" t="s">
        <v>268</v>
      </c>
      <c r="N17" s="315">
        <v>22</v>
      </c>
      <c r="O17" s="315">
        <v>1</v>
      </c>
      <c r="P17" s="315"/>
      <c r="Q17" s="305">
        <v>1</v>
      </c>
      <c r="R17" s="307">
        <v>1</v>
      </c>
      <c r="S17" s="307"/>
      <c r="T17" s="307"/>
      <c r="U17" s="325">
        <f>SUM(N17:T18)</f>
        <v>25</v>
      </c>
      <c r="V17" s="76"/>
    </row>
    <row r="18" spans="1:22" ht="12.75" customHeight="1">
      <c r="A18" s="12"/>
      <c r="B18" s="265"/>
      <c r="C18" s="250"/>
      <c r="D18" s="252"/>
      <c r="E18" s="334"/>
      <c r="F18" s="242"/>
      <c r="G18" s="334"/>
      <c r="H18" s="22"/>
      <c r="I18" s="318"/>
      <c r="J18" s="254"/>
      <c r="K18" s="256"/>
      <c r="L18" s="250"/>
      <c r="M18" s="77">
        <v>10</v>
      </c>
      <c r="N18" s="316"/>
      <c r="O18" s="316"/>
      <c r="P18" s="316"/>
      <c r="Q18" s="306"/>
      <c r="R18" s="308"/>
      <c r="S18" s="308"/>
      <c r="T18" s="308"/>
      <c r="U18" s="326"/>
      <c r="V18" s="76"/>
    </row>
    <row r="19" spans="1:22" ht="12.75" customHeight="1">
      <c r="A19" s="12"/>
      <c r="B19" s="264">
        <v>7</v>
      </c>
      <c r="C19" s="249" t="s">
        <v>88</v>
      </c>
      <c r="D19" s="251" t="s">
        <v>160</v>
      </c>
      <c r="E19" s="333" t="s">
        <v>161</v>
      </c>
      <c r="F19" s="241" t="s">
        <v>162</v>
      </c>
      <c r="G19" s="333" t="s">
        <v>139</v>
      </c>
      <c r="H19" s="20"/>
      <c r="I19" s="324">
        <v>52</v>
      </c>
      <c r="J19" s="253">
        <v>55</v>
      </c>
      <c r="K19" s="255">
        <f>SUM(I19:J19)</f>
        <v>107</v>
      </c>
      <c r="L19" s="249" t="s">
        <v>88</v>
      </c>
      <c r="M19" s="70" t="s">
        <v>269</v>
      </c>
      <c r="N19" s="315">
        <v>13</v>
      </c>
      <c r="O19" s="315">
        <v>1</v>
      </c>
      <c r="P19" s="315">
        <v>1</v>
      </c>
      <c r="Q19" s="305">
        <v>1</v>
      </c>
      <c r="R19" s="307">
        <v>1</v>
      </c>
      <c r="S19" s="307"/>
      <c r="T19" s="307"/>
      <c r="U19" s="325">
        <f>SUM(N19:T20)</f>
        <v>17</v>
      </c>
      <c r="V19" s="76"/>
    </row>
    <row r="20" spans="1:22" ht="12.75" customHeight="1">
      <c r="A20" s="12" t="s">
        <v>163</v>
      </c>
      <c r="B20" s="265"/>
      <c r="C20" s="250"/>
      <c r="D20" s="252"/>
      <c r="E20" s="334"/>
      <c r="F20" s="242"/>
      <c r="G20" s="334"/>
      <c r="H20" s="22"/>
      <c r="I20" s="318"/>
      <c r="J20" s="254"/>
      <c r="K20" s="256"/>
      <c r="L20" s="250"/>
      <c r="M20" s="77">
        <v>4</v>
      </c>
      <c r="N20" s="316"/>
      <c r="O20" s="316"/>
      <c r="P20" s="316"/>
      <c r="Q20" s="306"/>
      <c r="R20" s="308"/>
      <c r="S20" s="308"/>
      <c r="T20" s="308"/>
      <c r="U20" s="326"/>
      <c r="V20" s="76"/>
    </row>
    <row r="21" spans="1:22" ht="12.75" customHeight="1">
      <c r="A21" s="12"/>
      <c r="B21" s="264">
        <v>8</v>
      </c>
      <c r="C21" s="249" t="s">
        <v>92</v>
      </c>
      <c r="D21" s="251" t="s">
        <v>164</v>
      </c>
      <c r="E21" s="333" t="s">
        <v>165</v>
      </c>
      <c r="F21" s="241" t="s">
        <v>166</v>
      </c>
      <c r="G21" s="333" t="s">
        <v>167</v>
      </c>
      <c r="H21" s="20"/>
      <c r="I21" s="324">
        <v>117</v>
      </c>
      <c r="J21" s="253">
        <v>104</v>
      </c>
      <c r="K21" s="255">
        <f>SUM(I21:J21)</f>
        <v>221</v>
      </c>
      <c r="L21" s="249" t="s">
        <v>92</v>
      </c>
      <c r="M21" s="70" t="s">
        <v>269</v>
      </c>
      <c r="N21" s="315">
        <v>17</v>
      </c>
      <c r="O21" s="315">
        <v>1</v>
      </c>
      <c r="P21" s="315">
        <v>1</v>
      </c>
      <c r="Q21" s="305">
        <v>1</v>
      </c>
      <c r="R21" s="307">
        <v>1</v>
      </c>
      <c r="S21" s="307"/>
      <c r="T21" s="307"/>
      <c r="U21" s="325">
        <f>SUM(N21:T22)</f>
        <v>21</v>
      </c>
      <c r="V21" s="76"/>
    </row>
    <row r="22" spans="1:22" ht="12.75" customHeight="1">
      <c r="A22" s="12"/>
      <c r="B22" s="265"/>
      <c r="C22" s="250"/>
      <c r="D22" s="252"/>
      <c r="E22" s="334"/>
      <c r="F22" s="242"/>
      <c r="G22" s="334"/>
      <c r="H22" s="22"/>
      <c r="I22" s="318"/>
      <c r="J22" s="254"/>
      <c r="K22" s="256"/>
      <c r="L22" s="250"/>
      <c r="M22" s="77">
        <v>7</v>
      </c>
      <c r="N22" s="316"/>
      <c r="O22" s="316"/>
      <c r="P22" s="316"/>
      <c r="Q22" s="306"/>
      <c r="R22" s="308"/>
      <c r="S22" s="308"/>
      <c r="T22" s="308"/>
      <c r="U22" s="326"/>
      <c r="V22" s="76"/>
    </row>
    <row r="23" spans="1:22" ht="12.75" customHeight="1">
      <c r="A23" s="12"/>
      <c r="B23" s="264">
        <v>9</v>
      </c>
      <c r="C23" s="249" t="s">
        <v>168</v>
      </c>
      <c r="D23" s="251" t="s">
        <v>169</v>
      </c>
      <c r="E23" s="333" t="s">
        <v>170</v>
      </c>
      <c r="F23" s="241" t="s">
        <v>171</v>
      </c>
      <c r="G23" s="333" t="s">
        <v>139</v>
      </c>
      <c r="H23" s="20"/>
      <c r="I23" s="324">
        <v>166</v>
      </c>
      <c r="J23" s="253">
        <v>148</v>
      </c>
      <c r="K23" s="255">
        <f>SUM(I23:J23)</f>
        <v>314</v>
      </c>
      <c r="L23" s="249" t="s">
        <v>168</v>
      </c>
      <c r="M23" s="70" t="s">
        <v>269</v>
      </c>
      <c r="N23" s="315">
        <v>20</v>
      </c>
      <c r="O23" s="315">
        <v>1</v>
      </c>
      <c r="P23" s="315">
        <v>1</v>
      </c>
      <c r="Q23" s="305">
        <v>1</v>
      </c>
      <c r="R23" s="307">
        <v>1</v>
      </c>
      <c r="S23" s="307"/>
      <c r="T23" s="307"/>
      <c r="U23" s="325">
        <f>SUM(N23:T24)</f>
        <v>24</v>
      </c>
      <c r="V23" s="76"/>
    </row>
    <row r="24" spans="1:22" ht="12.75" customHeight="1">
      <c r="A24" s="12"/>
      <c r="B24" s="265"/>
      <c r="C24" s="250"/>
      <c r="D24" s="252"/>
      <c r="E24" s="334"/>
      <c r="F24" s="242"/>
      <c r="G24" s="334"/>
      <c r="H24" s="22"/>
      <c r="I24" s="318"/>
      <c r="J24" s="254"/>
      <c r="K24" s="256"/>
      <c r="L24" s="250"/>
      <c r="M24" s="77">
        <v>9</v>
      </c>
      <c r="N24" s="316"/>
      <c r="O24" s="316"/>
      <c r="P24" s="316"/>
      <c r="Q24" s="306"/>
      <c r="R24" s="308"/>
      <c r="S24" s="308"/>
      <c r="T24" s="308"/>
      <c r="U24" s="326"/>
      <c r="V24" s="76"/>
    </row>
    <row r="25" spans="1:22" ht="12.75" customHeight="1">
      <c r="A25" s="12"/>
      <c r="B25" s="241">
        <v>10</v>
      </c>
      <c r="C25" s="249" t="s">
        <v>172</v>
      </c>
      <c r="D25" s="251" t="s">
        <v>173</v>
      </c>
      <c r="E25" s="333" t="s">
        <v>174</v>
      </c>
      <c r="F25" s="241" t="s">
        <v>175</v>
      </c>
      <c r="G25" s="333" t="s">
        <v>139</v>
      </c>
      <c r="H25" s="20"/>
      <c r="I25" s="324">
        <v>218</v>
      </c>
      <c r="J25" s="253">
        <v>179</v>
      </c>
      <c r="K25" s="255">
        <f>SUM(I25:J25)</f>
        <v>397</v>
      </c>
      <c r="L25" s="249" t="s">
        <v>172</v>
      </c>
      <c r="M25" s="70" t="s">
        <v>270</v>
      </c>
      <c r="N25" s="315">
        <v>26</v>
      </c>
      <c r="O25" s="315">
        <v>1</v>
      </c>
      <c r="P25" s="315">
        <v>1</v>
      </c>
      <c r="Q25" s="305">
        <v>1</v>
      </c>
      <c r="R25" s="307">
        <v>1</v>
      </c>
      <c r="S25" s="307"/>
      <c r="T25" s="307"/>
      <c r="U25" s="325">
        <f>SUM(N25:T26)</f>
        <v>30</v>
      </c>
      <c r="V25" s="76"/>
    </row>
    <row r="26" spans="1:22" ht="12.75" customHeight="1">
      <c r="A26" s="12"/>
      <c r="B26" s="242"/>
      <c r="C26" s="250"/>
      <c r="D26" s="252"/>
      <c r="E26" s="334"/>
      <c r="F26" s="242"/>
      <c r="G26" s="334"/>
      <c r="H26" s="22"/>
      <c r="I26" s="318"/>
      <c r="J26" s="254"/>
      <c r="K26" s="256"/>
      <c r="L26" s="250"/>
      <c r="M26" s="77">
        <v>12</v>
      </c>
      <c r="N26" s="316"/>
      <c r="O26" s="316"/>
      <c r="P26" s="316"/>
      <c r="Q26" s="306"/>
      <c r="R26" s="308"/>
      <c r="S26" s="308"/>
      <c r="T26" s="308"/>
      <c r="U26" s="326"/>
      <c r="V26" s="76"/>
    </row>
    <row r="27" spans="1:22" ht="12.75" customHeight="1">
      <c r="A27" s="12" t="s">
        <v>176</v>
      </c>
      <c r="B27" s="241">
        <v>11</v>
      </c>
      <c r="C27" s="249" t="s">
        <v>120</v>
      </c>
      <c r="D27" s="251" t="s">
        <v>177</v>
      </c>
      <c r="E27" s="333" t="s">
        <v>178</v>
      </c>
      <c r="F27" s="241" t="s">
        <v>179</v>
      </c>
      <c r="G27" s="333" t="s">
        <v>139</v>
      </c>
      <c r="H27" s="20"/>
      <c r="I27" s="324">
        <v>72</v>
      </c>
      <c r="J27" s="253">
        <v>96</v>
      </c>
      <c r="K27" s="255">
        <f>SUM(I27:J27)</f>
        <v>168</v>
      </c>
      <c r="L27" s="249" t="s">
        <v>120</v>
      </c>
      <c r="M27" s="70"/>
      <c r="N27" s="315">
        <v>12</v>
      </c>
      <c r="O27" s="315">
        <v>1</v>
      </c>
      <c r="P27" s="315">
        <v>1</v>
      </c>
      <c r="Q27" s="305">
        <v>1</v>
      </c>
      <c r="R27" s="307">
        <v>1</v>
      </c>
      <c r="S27" s="307"/>
      <c r="T27" s="307"/>
      <c r="U27" s="325">
        <f>SUM(N27:T28)</f>
        <v>16</v>
      </c>
      <c r="V27" s="76"/>
    </row>
    <row r="28" spans="1:22" ht="12.75" customHeight="1">
      <c r="A28" s="12"/>
      <c r="B28" s="242"/>
      <c r="C28" s="250"/>
      <c r="D28" s="252"/>
      <c r="E28" s="334"/>
      <c r="F28" s="242"/>
      <c r="G28" s="334"/>
      <c r="H28" s="22"/>
      <c r="I28" s="318"/>
      <c r="J28" s="254"/>
      <c r="K28" s="256"/>
      <c r="L28" s="250"/>
      <c r="M28" s="77">
        <v>6</v>
      </c>
      <c r="N28" s="316"/>
      <c r="O28" s="316"/>
      <c r="P28" s="316"/>
      <c r="Q28" s="306"/>
      <c r="R28" s="308"/>
      <c r="S28" s="308"/>
      <c r="T28" s="308"/>
      <c r="U28" s="326"/>
      <c r="V28" s="76"/>
    </row>
    <row r="29" spans="1:22" ht="12.75" customHeight="1">
      <c r="A29" s="12"/>
      <c r="B29" s="241">
        <v>12</v>
      </c>
      <c r="C29" s="249" t="s">
        <v>128</v>
      </c>
      <c r="D29" s="251" t="s">
        <v>180</v>
      </c>
      <c r="E29" s="333" t="s">
        <v>181</v>
      </c>
      <c r="F29" s="241" t="s">
        <v>182</v>
      </c>
      <c r="G29" s="333" t="s">
        <v>183</v>
      </c>
      <c r="H29" s="20"/>
      <c r="I29" s="324">
        <v>176</v>
      </c>
      <c r="J29" s="253">
        <v>185</v>
      </c>
      <c r="K29" s="255">
        <f>SUM(I29:J29)</f>
        <v>361</v>
      </c>
      <c r="L29" s="249" t="s">
        <v>128</v>
      </c>
      <c r="M29" s="70" t="s">
        <v>269</v>
      </c>
      <c r="N29" s="315">
        <v>26</v>
      </c>
      <c r="O29" s="315">
        <v>1</v>
      </c>
      <c r="P29" s="315">
        <v>1</v>
      </c>
      <c r="Q29" s="305">
        <v>1</v>
      </c>
      <c r="R29" s="307">
        <v>1</v>
      </c>
      <c r="S29" s="307"/>
      <c r="T29" s="307"/>
      <c r="U29" s="325">
        <f>SUM(N29:T30)</f>
        <v>30</v>
      </c>
      <c r="V29" s="76"/>
    </row>
    <row r="30" spans="1:22" ht="12.75" customHeight="1">
      <c r="A30" s="12"/>
      <c r="B30" s="242"/>
      <c r="C30" s="250"/>
      <c r="D30" s="252"/>
      <c r="E30" s="334"/>
      <c r="F30" s="242"/>
      <c r="G30" s="334"/>
      <c r="H30" s="22"/>
      <c r="I30" s="318"/>
      <c r="J30" s="254"/>
      <c r="K30" s="256"/>
      <c r="L30" s="250"/>
      <c r="M30" s="77">
        <v>11</v>
      </c>
      <c r="N30" s="316"/>
      <c r="O30" s="316"/>
      <c r="P30" s="316"/>
      <c r="Q30" s="306"/>
      <c r="R30" s="308"/>
      <c r="S30" s="308"/>
      <c r="T30" s="308"/>
      <c r="U30" s="326"/>
      <c r="V30" s="76"/>
    </row>
    <row r="31" spans="1:22" ht="12.75" customHeight="1">
      <c r="A31" s="12"/>
      <c r="B31" s="237" t="s">
        <v>184</v>
      </c>
      <c r="C31" s="238"/>
      <c r="D31" s="251"/>
      <c r="E31" s="241"/>
      <c r="F31" s="241"/>
      <c r="G31" s="237"/>
      <c r="H31" s="20"/>
      <c r="I31" s="330">
        <f>SUM(I7,I9,I11,I13,I15,I17,I19,I21,I23,I25,I27,I29)</f>
        <v>2404</v>
      </c>
      <c r="J31" s="245">
        <f>SUM(J7,J9,J11,J13,J15,J17,J19,J21,J23,J25,J27,J29)</f>
        <v>2256</v>
      </c>
      <c r="K31" s="313">
        <f>SUM(I31:J31)</f>
        <v>4660</v>
      </c>
      <c r="L31" s="247" t="s">
        <v>133</v>
      </c>
      <c r="M31" s="69" t="s">
        <v>271</v>
      </c>
      <c r="N31" s="315">
        <f>SUM(N7:N30)</f>
        <v>298</v>
      </c>
      <c r="O31" s="315">
        <f t="shared" ref="O31:U31" si="0">SUM(O7:O30)</f>
        <v>13</v>
      </c>
      <c r="P31" s="315">
        <f t="shared" si="0"/>
        <v>10</v>
      </c>
      <c r="Q31" s="305">
        <f t="shared" si="0"/>
        <v>13</v>
      </c>
      <c r="R31" s="307">
        <f>SUM(R7:R30)</f>
        <v>12</v>
      </c>
      <c r="S31" s="307">
        <f>SUM(S7:S30)</f>
        <v>0</v>
      </c>
      <c r="T31" s="307">
        <f>SUM(T7:T30)</f>
        <v>0</v>
      </c>
      <c r="U31" s="325">
        <f t="shared" si="0"/>
        <v>346</v>
      </c>
      <c r="V31" s="76"/>
    </row>
    <row r="32" spans="1:22" ht="12.75" customHeight="1">
      <c r="A32" s="6"/>
      <c r="B32" s="239"/>
      <c r="C32" s="240"/>
      <c r="D32" s="252"/>
      <c r="E32" s="242"/>
      <c r="F32" s="242"/>
      <c r="G32" s="239"/>
      <c r="H32" s="22"/>
      <c r="I32" s="331"/>
      <c r="J32" s="246"/>
      <c r="K32" s="314"/>
      <c r="L32" s="248"/>
      <c r="M32" s="73">
        <f>M8+M10+M12+M14+M16+M18+M20+M22+M24+M26+M28+M30</f>
        <v>137</v>
      </c>
      <c r="N32" s="316"/>
      <c r="O32" s="316"/>
      <c r="P32" s="316"/>
      <c r="Q32" s="306"/>
      <c r="R32" s="308"/>
      <c r="S32" s="308"/>
      <c r="T32" s="308"/>
      <c r="U32" s="326"/>
      <c r="V32" s="76"/>
    </row>
    <row r="33" spans="1:22" ht="12.75" customHeight="1">
      <c r="A33" s="12" t="s">
        <v>185</v>
      </c>
      <c r="B33" s="241">
        <v>1</v>
      </c>
      <c r="C33" s="249" t="s">
        <v>186</v>
      </c>
      <c r="D33" s="327" t="s">
        <v>383</v>
      </c>
      <c r="E33" s="241" t="s">
        <v>187</v>
      </c>
      <c r="F33" s="269" t="s">
        <v>188</v>
      </c>
      <c r="G33" s="237" t="s">
        <v>189</v>
      </c>
      <c r="H33" s="322" t="s">
        <v>190</v>
      </c>
      <c r="I33" s="324">
        <v>13</v>
      </c>
      <c r="J33" s="253">
        <v>9</v>
      </c>
      <c r="K33" s="253">
        <f>SUM(I33:J33)</f>
        <v>22</v>
      </c>
      <c r="L33" s="249" t="s">
        <v>186</v>
      </c>
      <c r="M33" s="70" t="s">
        <v>191</v>
      </c>
      <c r="N33" s="79"/>
      <c r="O33" s="79"/>
      <c r="P33" s="79"/>
      <c r="Q33" s="80"/>
      <c r="R33" s="81"/>
      <c r="S33" s="81"/>
      <c r="T33" s="81"/>
      <c r="U33" s="82"/>
      <c r="V33" s="76"/>
    </row>
    <row r="34" spans="1:22" ht="12.75" customHeight="1">
      <c r="A34" s="12" t="s">
        <v>192</v>
      </c>
      <c r="B34" s="269"/>
      <c r="C34" s="266"/>
      <c r="D34" s="328"/>
      <c r="E34" s="269"/>
      <c r="F34" s="269"/>
      <c r="G34" s="320"/>
      <c r="H34" s="323"/>
      <c r="I34" s="317"/>
      <c r="J34" s="319"/>
      <c r="K34" s="319"/>
      <c r="L34" s="266"/>
      <c r="M34" s="71">
        <v>5</v>
      </c>
      <c r="N34" s="83"/>
      <c r="O34" s="83"/>
      <c r="P34" s="83"/>
      <c r="Q34" s="84"/>
      <c r="R34" s="85"/>
      <c r="S34" s="85"/>
      <c r="T34" s="85"/>
      <c r="U34" s="86"/>
      <c r="V34" s="76"/>
    </row>
    <row r="35" spans="1:22" ht="12.75" customHeight="1">
      <c r="A35" s="12" t="s">
        <v>193</v>
      </c>
      <c r="B35" s="269"/>
      <c r="C35" s="266"/>
      <c r="D35" s="328"/>
      <c r="E35" s="269"/>
      <c r="F35" s="269"/>
      <c r="G35" s="320"/>
      <c r="H35" s="323"/>
      <c r="I35" s="317"/>
      <c r="J35" s="319"/>
      <c r="K35" s="319"/>
      <c r="L35" s="266"/>
      <c r="M35" s="71"/>
      <c r="N35" s="83"/>
      <c r="O35" s="83"/>
      <c r="P35" s="83"/>
      <c r="Q35" s="84"/>
      <c r="R35" s="85"/>
      <c r="S35" s="85"/>
      <c r="T35" s="85"/>
      <c r="U35" s="86"/>
      <c r="V35" s="76"/>
    </row>
    <row r="36" spans="1:22" ht="12.75" customHeight="1">
      <c r="A36" s="12" t="s">
        <v>194</v>
      </c>
      <c r="B36" s="269"/>
      <c r="C36" s="266"/>
      <c r="D36" s="328"/>
      <c r="E36" s="269"/>
      <c r="F36" s="269"/>
      <c r="G36" s="320"/>
      <c r="H36" s="323" t="s">
        <v>148</v>
      </c>
      <c r="I36" s="317">
        <v>4</v>
      </c>
      <c r="J36" s="319">
        <v>4</v>
      </c>
      <c r="K36" s="319">
        <f>SUM(I36:J36)</f>
        <v>8</v>
      </c>
      <c r="L36" s="266"/>
      <c r="M36" s="72" t="s">
        <v>195</v>
      </c>
      <c r="N36" s="87">
        <v>31</v>
      </c>
      <c r="O36" s="87">
        <v>1</v>
      </c>
      <c r="P36" s="87">
        <v>1</v>
      </c>
      <c r="Q36" s="88">
        <v>1</v>
      </c>
      <c r="R36" s="89">
        <v>1</v>
      </c>
      <c r="S36" s="89">
        <v>1</v>
      </c>
      <c r="T36" s="89">
        <v>0</v>
      </c>
      <c r="U36" s="90">
        <f>SUM(N36:T36)</f>
        <v>36</v>
      </c>
      <c r="V36" s="76"/>
    </row>
    <row r="37" spans="1:22" ht="12.75" customHeight="1">
      <c r="A37" s="12" t="s">
        <v>163</v>
      </c>
      <c r="B37" s="269"/>
      <c r="C37" s="266"/>
      <c r="D37" s="328"/>
      <c r="E37" s="269"/>
      <c r="F37" s="269"/>
      <c r="G37" s="320"/>
      <c r="H37" s="323"/>
      <c r="I37" s="317"/>
      <c r="J37" s="319"/>
      <c r="K37" s="319"/>
      <c r="L37" s="266"/>
      <c r="M37" s="71">
        <v>1</v>
      </c>
      <c r="N37" s="83"/>
      <c r="O37" s="83"/>
      <c r="P37" s="83"/>
      <c r="Q37" s="84"/>
      <c r="R37" s="85"/>
      <c r="S37" s="85"/>
      <c r="T37" s="85"/>
      <c r="U37" s="86"/>
      <c r="V37" s="76"/>
    </row>
    <row r="38" spans="1:22" ht="12.75" customHeight="1">
      <c r="A38" s="6" t="s">
        <v>196</v>
      </c>
      <c r="B38" s="269"/>
      <c r="C38" s="250"/>
      <c r="D38" s="329"/>
      <c r="E38" s="269"/>
      <c r="F38" s="269"/>
      <c r="G38" s="320"/>
      <c r="H38" s="332"/>
      <c r="I38" s="318"/>
      <c r="J38" s="254"/>
      <c r="K38" s="254"/>
      <c r="L38" s="250"/>
      <c r="M38" s="73"/>
      <c r="N38" s="91"/>
      <c r="O38" s="91"/>
      <c r="P38" s="91"/>
      <c r="Q38" s="92"/>
      <c r="R38" s="93"/>
      <c r="S38" s="93"/>
      <c r="T38" s="93"/>
      <c r="U38" s="94"/>
      <c r="V38" s="76"/>
    </row>
    <row r="39" spans="1:22" ht="12.75" customHeight="1">
      <c r="A39" s="5"/>
      <c r="B39" s="237" t="s">
        <v>197</v>
      </c>
      <c r="C39" s="238"/>
      <c r="D39" s="251"/>
      <c r="E39" s="241"/>
      <c r="F39" s="241"/>
      <c r="G39" s="237"/>
      <c r="H39" s="20"/>
      <c r="I39" s="311">
        <v>6683</v>
      </c>
      <c r="J39" s="311">
        <v>6287</v>
      </c>
      <c r="K39" s="313">
        <f>SUM(I39:J39)</f>
        <v>12970</v>
      </c>
      <c r="L39" s="247" t="s">
        <v>198</v>
      </c>
      <c r="M39" s="78" t="s">
        <v>272</v>
      </c>
      <c r="N39" s="315">
        <v>802</v>
      </c>
      <c r="O39" s="315">
        <v>41</v>
      </c>
      <c r="P39" s="315">
        <v>24</v>
      </c>
      <c r="Q39" s="305">
        <v>40</v>
      </c>
      <c r="R39" s="307">
        <v>39</v>
      </c>
      <c r="S39" s="307">
        <v>62</v>
      </c>
      <c r="T39" s="307">
        <v>0</v>
      </c>
      <c r="U39" s="309">
        <f>SUM(N39:T40)</f>
        <v>1008</v>
      </c>
      <c r="V39" s="76"/>
    </row>
    <row r="40" spans="1:22" ht="12.75" customHeight="1">
      <c r="A40" s="12"/>
      <c r="B40" s="320"/>
      <c r="C40" s="321"/>
      <c r="D40" s="268"/>
      <c r="E40" s="269"/>
      <c r="F40" s="269"/>
      <c r="G40" s="320"/>
      <c r="H40" s="22"/>
      <c r="I40" s="312"/>
      <c r="J40" s="312"/>
      <c r="K40" s="314"/>
      <c r="L40" s="248"/>
      <c r="M40" s="73">
        <v>442</v>
      </c>
      <c r="N40" s="316"/>
      <c r="O40" s="316"/>
      <c r="P40" s="316"/>
      <c r="Q40" s="306"/>
      <c r="R40" s="308"/>
      <c r="S40" s="308"/>
      <c r="T40" s="308"/>
      <c r="U40" s="310"/>
      <c r="V40" s="76"/>
    </row>
    <row r="41" spans="1:22" ht="12.75" customHeight="1">
      <c r="A41" s="25"/>
      <c r="B41" s="25"/>
      <c r="C41" s="25"/>
      <c r="D41" s="26"/>
      <c r="E41" s="25"/>
      <c r="F41" s="25"/>
      <c r="G41" s="25"/>
      <c r="H41" s="25"/>
      <c r="I41" s="27"/>
      <c r="J41" s="27"/>
      <c r="K41" s="15"/>
      <c r="L41" s="15"/>
      <c r="M41" s="74"/>
      <c r="N41" s="28"/>
      <c r="O41" s="28"/>
      <c r="P41" s="28"/>
      <c r="Q41" s="28"/>
      <c r="R41" s="29"/>
      <c r="S41" s="29"/>
      <c r="T41" s="29"/>
      <c r="U41" s="29"/>
    </row>
    <row r="42" spans="1:22" ht="12.75" customHeight="1">
      <c r="A42" s="241" t="s">
        <v>1</v>
      </c>
      <c r="B42" s="241" t="s">
        <v>2</v>
      </c>
      <c r="C42" s="241" t="s">
        <v>199</v>
      </c>
      <c r="D42" s="241" t="s">
        <v>200</v>
      </c>
      <c r="E42" s="241" t="s">
        <v>201</v>
      </c>
      <c r="F42" s="241" t="s">
        <v>202</v>
      </c>
      <c r="G42" s="241" t="s">
        <v>11</v>
      </c>
      <c r="H42" s="295" t="s">
        <v>203</v>
      </c>
      <c r="I42" s="296"/>
      <c r="J42" s="296"/>
      <c r="K42" s="30" t="s">
        <v>204</v>
      </c>
      <c r="L42" s="241" t="s">
        <v>199</v>
      </c>
      <c r="M42" s="299" t="s">
        <v>9</v>
      </c>
      <c r="N42" s="301" t="s">
        <v>205</v>
      </c>
      <c r="O42" s="302"/>
      <c r="P42" s="302"/>
      <c r="Q42" s="303"/>
      <c r="R42" s="29"/>
      <c r="S42" s="29"/>
      <c r="T42" s="29"/>
      <c r="U42" s="29"/>
    </row>
    <row r="43" spans="1:22" ht="12.75" customHeight="1">
      <c r="A43" s="242"/>
      <c r="B43" s="242"/>
      <c r="C43" s="242"/>
      <c r="D43" s="242"/>
      <c r="E43" s="242"/>
      <c r="F43" s="242"/>
      <c r="G43" s="294"/>
      <c r="H43" s="278" t="s">
        <v>12</v>
      </c>
      <c r="I43" s="304"/>
      <c r="J43" s="9" t="s">
        <v>13</v>
      </c>
      <c r="K43" s="9" t="s">
        <v>14</v>
      </c>
      <c r="L43" s="242"/>
      <c r="M43" s="300"/>
      <c r="N43" s="31" t="s">
        <v>206</v>
      </c>
      <c r="O43" s="32" t="s">
        <v>207</v>
      </c>
      <c r="P43" s="32" t="s">
        <v>208</v>
      </c>
      <c r="Q43" s="31" t="s">
        <v>209</v>
      </c>
      <c r="R43" s="29"/>
      <c r="S43" s="29"/>
      <c r="T43" s="29"/>
      <c r="U43" s="29"/>
    </row>
    <row r="44" spans="1:22" ht="12.75" customHeight="1">
      <c r="A44" s="291" t="s">
        <v>210</v>
      </c>
      <c r="B44" s="241">
        <v>1</v>
      </c>
      <c r="C44" s="249" t="s">
        <v>211</v>
      </c>
      <c r="D44" s="251" t="s">
        <v>212</v>
      </c>
      <c r="E44" s="241" t="s">
        <v>213</v>
      </c>
      <c r="F44" s="241" t="s">
        <v>214</v>
      </c>
      <c r="G44" s="241" t="s">
        <v>215</v>
      </c>
      <c r="H44" s="20"/>
      <c r="I44" s="297">
        <v>3</v>
      </c>
      <c r="J44" s="287">
        <v>1</v>
      </c>
      <c r="K44" s="289">
        <f>SUM(I44:J44)</f>
        <v>4</v>
      </c>
      <c r="L44" s="249" t="s">
        <v>211</v>
      </c>
      <c r="M44" s="289">
        <v>3</v>
      </c>
      <c r="N44" s="285">
        <v>4</v>
      </c>
      <c r="O44" s="283">
        <v>1</v>
      </c>
      <c r="P44" s="283">
        <v>0</v>
      </c>
      <c r="Q44" s="285">
        <f>SUM(N44:P45)</f>
        <v>5</v>
      </c>
      <c r="R44" s="29"/>
      <c r="S44" s="29"/>
      <c r="T44" s="29"/>
      <c r="U44" s="29"/>
    </row>
    <row r="45" spans="1:22" ht="12.75" customHeight="1">
      <c r="A45" s="292"/>
      <c r="B45" s="242"/>
      <c r="C45" s="250"/>
      <c r="D45" s="252"/>
      <c r="E45" s="242"/>
      <c r="F45" s="242"/>
      <c r="G45" s="242"/>
      <c r="H45" s="22"/>
      <c r="I45" s="298"/>
      <c r="J45" s="288"/>
      <c r="K45" s="290"/>
      <c r="L45" s="250"/>
      <c r="M45" s="290"/>
      <c r="N45" s="286"/>
      <c r="O45" s="284"/>
      <c r="P45" s="284"/>
      <c r="Q45" s="286"/>
      <c r="R45" s="29"/>
      <c r="S45" s="29"/>
      <c r="T45" s="29"/>
      <c r="U45" s="29"/>
    </row>
    <row r="46" spans="1:22" ht="12.75" customHeight="1">
      <c r="A46" s="292"/>
      <c r="B46" s="237" t="s">
        <v>216</v>
      </c>
      <c r="C46" s="238"/>
      <c r="D46" s="241"/>
      <c r="E46" s="241"/>
      <c r="F46" s="241"/>
      <c r="G46" s="241"/>
      <c r="H46" s="20"/>
      <c r="I46" s="297">
        <f>SUM(I44:I44)</f>
        <v>3</v>
      </c>
      <c r="J46" s="287">
        <f>SUM(J44:J44)</f>
        <v>1</v>
      </c>
      <c r="K46" s="289">
        <f>SUM(I46,J46)</f>
        <v>4</v>
      </c>
      <c r="L46" s="259" t="s">
        <v>133</v>
      </c>
      <c r="M46" s="289">
        <v>3</v>
      </c>
      <c r="N46" s="285">
        <v>4</v>
      </c>
      <c r="O46" s="283">
        <f>SUM(O44:O45)</f>
        <v>1</v>
      </c>
      <c r="P46" s="283">
        <f>SUM(P44:P45)</f>
        <v>0</v>
      </c>
      <c r="Q46" s="285">
        <f>SUM(Q44:Q45)</f>
        <v>5</v>
      </c>
      <c r="R46" s="29"/>
      <c r="S46" s="29"/>
      <c r="T46" s="29"/>
      <c r="U46" s="29"/>
    </row>
    <row r="47" spans="1:22" ht="12.75" customHeight="1">
      <c r="A47" s="293"/>
      <c r="B47" s="239"/>
      <c r="C47" s="240"/>
      <c r="D47" s="242"/>
      <c r="E47" s="242"/>
      <c r="F47" s="242"/>
      <c r="G47" s="242"/>
      <c r="H47" s="22"/>
      <c r="I47" s="298"/>
      <c r="J47" s="288"/>
      <c r="K47" s="290"/>
      <c r="L47" s="260"/>
      <c r="M47" s="290"/>
      <c r="N47" s="286"/>
      <c r="O47" s="284"/>
      <c r="P47" s="284"/>
      <c r="Q47" s="286"/>
      <c r="R47" s="29"/>
      <c r="S47" s="29"/>
      <c r="T47" s="29"/>
      <c r="U47" s="29"/>
    </row>
    <row r="48" spans="1:22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74"/>
      <c r="N48" s="35"/>
      <c r="O48" s="35"/>
      <c r="P48" s="35"/>
      <c r="Q48" s="35"/>
      <c r="R48" s="3"/>
      <c r="S48" s="3"/>
      <c r="T48" s="3"/>
      <c r="U48" s="3"/>
    </row>
    <row r="49" spans="1:21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36"/>
      <c r="L49" s="37" t="s">
        <v>217</v>
      </c>
      <c r="M49" s="74"/>
      <c r="N49" s="38"/>
      <c r="O49" s="38"/>
      <c r="P49" s="38"/>
      <c r="Q49" s="38"/>
      <c r="R49" s="1"/>
      <c r="S49" s="1"/>
      <c r="T49" s="3"/>
      <c r="U49" s="3"/>
    </row>
    <row r="50" spans="1:21">
      <c r="A50" s="3"/>
      <c r="B50" s="35"/>
      <c r="C50" s="35"/>
      <c r="D50" s="35"/>
      <c r="E50" s="35"/>
      <c r="F50" s="35"/>
      <c r="G50" s="35"/>
      <c r="H50" s="35"/>
      <c r="I50" s="35"/>
      <c r="J50" s="35"/>
      <c r="K50" s="38"/>
      <c r="L50" s="39" t="s">
        <v>218</v>
      </c>
      <c r="M50" s="75"/>
      <c r="N50" s="38"/>
      <c r="O50" s="38"/>
      <c r="P50" s="38"/>
      <c r="Q50" s="38"/>
      <c r="R50" s="1"/>
      <c r="S50" s="1"/>
      <c r="T50" s="3"/>
      <c r="U50" s="3"/>
    </row>
    <row r="51" spans="1:21">
      <c r="A51" s="3"/>
      <c r="B51" s="35"/>
      <c r="C51" s="35"/>
      <c r="D51" s="35"/>
      <c r="E51" s="35"/>
      <c r="F51" s="35"/>
      <c r="G51" s="35"/>
      <c r="H51" s="35"/>
      <c r="I51" s="35"/>
      <c r="J51" s="35"/>
      <c r="K51" s="40"/>
      <c r="L51" s="39" t="s">
        <v>219</v>
      </c>
      <c r="M51" s="75"/>
      <c r="N51" s="38"/>
      <c r="O51" s="38"/>
      <c r="P51" s="38"/>
      <c r="Q51" s="38"/>
      <c r="R51" s="1"/>
      <c r="S51" s="1"/>
      <c r="T51" s="3"/>
      <c r="U51" s="3"/>
    </row>
    <row r="52" spans="1:21">
      <c r="A52" s="3"/>
      <c r="B52" s="35"/>
      <c r="C52" s="35"/>
      <c r="D52" s="35"/>
      <c r="E52" s="35"/>
      <c r="F52" s="35"/>
      <c r="G52" s="35"/>
      <c r="H52" s="35"/>
      <c r="I52" s="35"/>
      <c r="J52" s="35"/>
      <c r="K52" s="40"/>
      <c r="L52" s="39" t="s">
        <v>220</v>
      </c>
      <c r="M52" s="75"/>
      <c r="N52" s="38"/>
      <c r="O52" s="38"/>
      <c r="P52" s="38"/>
      <c r="Q52" s="38"/>
      <c r="R52" s="1"/>
      <c r="S52" s="1"/>
      <c r="T52" s="3"/>
      <c r="U52" s="3"/>
    </row>
    <row r="53" spans="1:21">
      <c r="A53" s="3"/>
      <c r="B53" s="35"/>
      <c r="C53" s="35"/>
      <c r="D53" s="35"/>
      <c r="E53" s="35"/>
      <c r="F53" s="35"/>
      <c r="G53" s="35"/>
      <c r="H53" s="35"/>
      <c r="I53" s="35"/>
      <c r="J53" s="35"/>
      <c r="K53" s="38"/>
      <c r="L53" s="39" t="s">
        <v>221</v>
      </c>
      <c r="M53" s="75"/>
      <c r="N53" s="38"/>
      <c r="O53" s="38"/>
      <c r="P53" s="38"/>
      <c r="Q53" s="38"/>
      <c r="R53" s="1"/>
      <c r="S53" s="1"/>
      <c r="T53" s="3"/>
      <c r="U53" s="3"/>
    </row>
  </sheetData>
  <mergeCells count="320">
    <mergeCell ref="A1:J1"/>
    <mergeCell ref="A3:I3"/>
    <mergeCell ref="A5:A6"/>
    <mergeCell ref="B5:B6"/>
    <mergeCell ref="C5:C6"/>
    <mergeCell ref="D5:D6"/>
    <mergeCell ref="E5:E6"/>
    <mergeCell ref="F5:F6"/>
    <mergeCell ref="H5:K5"/>
    <mergeCell ref="L5:L6"/>
    <mergeCell ref="M5:M6"/>
    <mergeCell ref="N5:U5"/>
    <mergeCell ref="H6:I6"/>
    <mergeCell ref="B7:B8"/>
    <mergeCell ref="C7:C8"/>
    <mergeCell ref="D7:D8"/>
    <mergeCell ref="E7:E8"/>
    <mergeCell ref="F7:F8"/>
    <mergeCell ref="G7:G8"/>
    <mergeCell ref="S7:S8"/>
    <mergeCell ref="T7:T8"/>
    <mergeCell ref="U7:U8"/>
    <mergeCell ref="I7:I8"/>
    <mergeCell ref="J7:J8"/>
    <mergeCell ref="K7:K8"/>
    <mergeCell ref="L7:L8"/>
    <mergeCell ref="N7:N8"/>
    <mergeCell ref="O7:O8"/>
    <mergeCell ref="B9:B10"/>
    <mergeCell ref="C9:C10"/>
    <mergeCell ref="D9:D10"/>
    <mergeCell ref="E9:E10"/>
    <mergeCell ref="F9:F10"/>
    <mergeCell ref="G9:G10"/>
    <mergeCell ref="P7:P8"/>
    <mergeCell ref="Q7:Q8"/>
    <mergeCell ref="R7:R8"/>
    <mergeCell ref="P9:P10"/>
    <mergeCell ref="Q9:Q10"/>
    <mergeCell ref="R9:R10"/>
    <mergeCell ref="S9:S10"/>
    <mergeCell ref="T9:T10"/>
    <mergeCell ref="U9:U10"/>
    <mergeCell ref="I9:I10"/>
    <mergeCell ref="J9:J10"/>
    <mergeCell ref="K9:K10"/>
    <mergeCell ref="L9:L10"/>
    <mergeCell ref="N9:N10"/>
    <mergeCell ref="O9:O10"/>
    <mergeCell ref="S11:S12"/>
    <mergeCell ref="T11:T12"/>
    <mergeCell ref="U11:U12"/>
    <mergeCell ref="I11:I12"/>
    <mergeCell ref="J11:J12"/>
    <mergeCell ref="K11:K12"/>
    <mergeCell ref="L11:L12"/>
    <mergeCell ref="N11:N12"/>
    <mergeCell ref="O11:O12"/>
    <mergeCell ref="B13:B14"/>
    <mergeCell ref="C13:C14"/>
    <mergeCell ref="D13:D14"/>
    <mergeCell ref="E13:E14"/>
    <mergeCell ref="F13:F14"/>
    <mergeCell ref="G13:G14"/>
    <mergeCell ref="P11:P12"/>
    <mergeCell ref="Q11:Q12"/>
    <mergeCell ref="R11:R12"/>
    <mergeCell ref="B11:B12"/>
    <mergeCell ref="C11:C12"/>
    <mergeCell ref="D11:D12"/>
    <mergeCell ref="E11:E12"/>
    <mergeCell ref="F11:F12"/>
    <mergeCell ref="G11:G12"/>
    <mergeCell ref="P13:P14"/>
    <mergeCell ref="Q13:Q14"/>
    <mergeCell ref="R13:R14"/>
    <mergeCell ref="S13:S14"/>
    <mergeCell ref="T13:T14"/>
    <mergeCell ref="U13:U14"/>
    <mergeCell ref="I13:I14"/>
    <mergeCell ref="J13:J14"/>
    <mergeCell ref="K13:K14"/>
    <mergeCell ref="L13:L14"/>
    <mergeCell ref="N13:N14"/>
    <mergeCell ref="O13:O14"/>
    <mergeCell ref="S15:S16"/>
    <mergeCell ref="T15:T16"/>
    <mergeCell ref="U15:U16"/>
    <mergeCell ref="I15:I16"/>
    <mergeCell ref="J15:J16"/>
    <mergeCell ref="K15:K16"/>
    <mergeCell ref="L15:L16"/>
    <mergeCell ref="N15:N16"/>
    <mergeCell ref="O15:O16"/>
    <mergeCell ref="B17:B18"/>
    <mergeCell ref="C17:C18"/>
    <mergeCell ref="D17:D18"/>
    <mergeCell ref="E17:E18"/>
    <mergeCell ref="F17:F18"/>
    <mergeCell ref="G17:G18"/>
    <mergeCell ref="P15:P16"/>
    <mergeCell ref="Q15:Q16"/>
    <mergeCell ref="R15:R16"/>
    <mergeCell ref="B15:B16"/>
    <mergeCell ref="C15:C16"/>
    <mergeCell ref="D15:D16"/>
    <mergeCell ref="E15:E16"/>
    <mergeCell ref="F15:F16"/>
    <mergeCell ref="G15:G16"/>
    <mergeCell ref="P17:P18"/>
    <mergeCell ref="Q17:Q18"/>
    <mergeCell ref="R17:R18"/>
    <mergeCell ref="S17:S18"/>
    <mergeCell ref="T17:T18"/>
    <mergeCell ref="U17:U18"/>
    <mergeCell ref="I17:I18"/>
    <mergeCell ref="J17:J18"/>
    <mergeCell ref="K17:K18"/>
    <mergeCell ref="L17:L18"/>
    <mergeCell ref="N17:N18"/>
    <mergeCell ref="O17:O18"/>
    <mergeCell ref="S19:S20"/>
    <mergeCell ref="T19:T20"/>
    <mergeCell ref="U19:U20"/>
    <mergeCell ref="I19:I20"/>
    <mergeCell ref="J19:J20"/>
    <mergeCell ref="K19:K20"/>
    <mergeCell ref="L19:L20"/>
    <mergeCell ref="N19:N20"/>
    <mergeCell ref="O19:O20"/>
    <mergeCell ref="B21:B22"/>
    <mergeCell ref="C21:C22"/>
    <mergeCell ref="D21:D22"/>
    <mergeCell ref="E21:E22"/>
    <mergeCell ref="F21:F22"/>
    <mergeCell ref="G21:G22"/>
    <mergeCell ref="P19:P20"/>
    <mergeCell ref="Q19:Q20"/>
    <mergeCell ref="R19:R20"/>
    <mergeCell ref="B19:B20"/>
    <mergeCell ref="C19:C20"/>
    <mergeCell ref="D19:D20"/>
    <mergeCell ref="E19:E20"/>
    <mergeCell ref="F19:F20"/>
    <mergeCell ref="G19:G20"/>
    <mergeCell ref="P21:P22"/>
    <mergeCell ref="Q21:Q22"/>
    <mergeCell ref="R21:R22"/>
    <mergeCell ref="S21:S22"/>
    <mergeCell ref="T21:T22"/>
    <mergeCell ref="U21:U22"/>
    <mergeCell ref="I21:I22"/>
    <mergeCell ref="J21:J22"/>
    <mergeCell ref="K21:K22"/>
    <mergeCell ref="L21:L22"/>
    <mergeCell ref="N21:N22"/>
    <mergeCell ref="O21:O22"/>
    <mergeCell ref="S23:S24"/>
    <mergeCell ref="T23:T24"/>
    <mergeCell ref="U23:U24"/>
    <mergeCell ref="I23:I24"/>
    <mergeCell ref="J23:J24"/>
    <mergeCell ref="K23:K24"/>
    <mergeCell ref="L23:L24"/>
    <mergeCell ref="N23:N24"/>
    <mergeCell ref="O23:O24"/>
    <mergeCell ref="B25:B26"/>
    <mergeCell ref="C25:C26"/>
    <mergeCell ref="D25:D26"/>
    <mergeCell ref="E25:E26"/>
    <mergeCell ref="F25:F26"/>
    <mergeCell ref="G25:G26"/>
    <mergeCell ref="P23:P24"/>
    <mergeCell ref="Q23:Q24"/>
    <mergeCell ref="R23:R24"/>
    <mergeCell ref="B23:B24"/>
    <mergeCell ref="C23:C24"/>
    <mergeCell ref="D23:D24"/>
    <mergeCell ref="E23:E24"/>
    <mergeCell ref="F23:F24"/>
    <mergeCell ref="G23:G24"/>
    <mergeCell ref="P25:P26"/>
    <mergeCell ref="Q25:Q26"/>
    <mergeCell ref="R25:R26"/>
    <mergeCell ref="S25:S26"/>
    <mergeCell ref="T25:T26"/>
    <mergeCell ref="U25:U26"/>
    <mergeCell ref="I25:I26"/>
    <mergeCell ref="J25:J26"/>
    <mergeCell ref="K25:K26"/>
    <mergeCell ref="L25:L26"/>
    <mergeCell ref="N25:N26"/>
    <mergeCell ref="O25:O26"/>
    <mergeCell ref="S27:S28"/>
    <mergeCell ref="T27:T28"/>
    <mergeCell ref="U27:U28"/>
    <mergeCell ref="I27:I28"/>
    <mergeCell ref="J27:J28"/>
    <mergeCell ref="K27:K28"/>
    <mergeCell ref="L27:L28"/>
    <mergeCell ref="N27:N28"/>
    <mergeCell ref="O27:O28"/>
    <mergeCell ref="B29:B30"/>
    <mergeCell ref="C29:C30"/>
    <mergeCell ref="D29:D30"/>
    <mergeCell ref="E29:E30"/>
    <mergeCell ref="F29:F30"/>
    <mergeCell ref="G29:G30"/>
    <mergeCell ref="P27:P28"/>
    <mergeCell ref="Q27:Q28"/>
    <mergeCell ref="R27:R28"/>
    <mergeCell ref="B27:B28"/>
    <mergeCell ref="C27:C28"/>
    <mergeCell ref="D27:D28"/>
    <mergeCell ref="E27:E28"/>
    <mergeCell ref="F27:F28"/>
    <mergeCell ref="G27:G28"/>
    <mergeCell ref="P29:P30"/>
    <mergeCell ref="Q29:Q30"/>
    <mergeCell ref="R29:R30"/>
    <mergeCell ref="S29:S30"/>
    <mergeCell ref="T29:T30"/>
    <mergeCell ref="U29:U30"/>
    <mergeCell ref="I29:I30"/>
    <mergeCell ref="J29:J30"/>
    <mergeCell ref="K29:K30"/>
    <mergeCell ref="L29:L30"/>
    <mergeCell ref="N29:N30"/>
    <mergeCell ref="O29:O30"/>
    <mergeCell ref="S31:S32"/>
    <mergeCell ref="T31:T32"/>
    <mergeCell ref="U31:U32"/>
    <mergeCell ref="B33:B38"/>
    <mergeCell ref="C33:C38"/>
    <mergeCell ref="D33:D38"/>
    <mergeCell ref="E33:E38"/>
    <mergeCell ref="F33:F38"/>
    <mergeCell ref="J31:J32"/>
    <mergeCell ref="K31:K32"/>
    <mergeCell ref="L31:L32"/>
    <mergeCell ref="N31:N32"/>
    <mergeCell ref="O31:O32"/>
    <mergeCell ref="P31:P32"/>
    <mergeCell ref="B31:C32"/>
    <mergeCell ref="D31:D32"/>
    <mergeCell ref="E31:E32"/>
    <mergeCell ref="F31:F32"/>
    <mergeCell ref="G31:G32"/>
    <mergeCell ref="I31:I32"/>
    <mergeCell ref="J33:J35"/>
    <mergeCell ref="K33:K35"/>
    <mergeCell ref="L33:L38"/>
    <mergeCell ref="H36:H38"/>
    <mergeCell ref="I36:I38"/>
    <mergeCell ref="J36:J38"/>
    <mergeCell ref="K36:K38"/>
    <mergeCell ref="Q31:Q32"/>
    <mergeCell ref="R31:R32"/>
    <mergeCell ref="B39:C40"/>
    <mergeCell ref="D39:D40"/>
    <mergeCell ref="E39:E40"/>
    <mergeCell ref="F39:F40"/>
    <mergeCell ref="G39:G40"/>
    <mergeCell ref="I39:I40"/>
    <mergeCell ref="G33:G38"/>
    <mergeCell ref="H33:H35"/>
    <mergeCell ref="I33:I35"/>
    <mergeCell ref="L42:L43"/>
    <mergeCell ref="M42:M43"/>
    <mergeCell ref="N42:Q42"/>
    <mergeCell ref="H43:I43"/>
    <mergeCell ref="Q39:Q40"/>
    <mergeCell ref="R39:R40"/>
    <mergeCell ref="S39:S40"/>
    <mergeCell ref="T39:T40"/>
    <mergeCell ref="U39:U40"/>
    <mergeCell ref="J39:J40"/>
    <mergeCell ref="K39:K40"/>
    <mergeCell ref="L39:L40"/>
    <mergeCell ref="N39:N40"/>
    <mergeCell ref="O39:O40"/>
    <mergeCell ref="P39:P40"/>
    <mergeCell ref="A44:A47"/>
    <mergeCell ref="B44:B45"/>
    <mergeCell ref="C44:C45"/>
    <mergeCell ref="D44:D45"/>
    <mergeCell ref="E44:E45"/>
    <mergeCell ref="F44:F45"/>
    <mergeCell ref="F42:F43"/>
    <mergeCell ref="G42:G43"/>
    <mergeCell ref="H42:J42"/>
    <mergeCell ref="A42:A43"/>
    <mergeCell ref="B42:B43"/>
    <mergeCell ref="C42:C43"/>
    <mergeCell ref="D42:D43"/>
    <mergeCell ref="E42:E43"/>
    <mergeCell ref="B46:C47"/>
    <mergeCell ref="D46:D47"/>
    <mergeCell ref="E46:E47"/>
    <mergeCell ref="F46:F47"/>
    <mergeCell ref="G46:G47"/>
    <mergeCell ref="I46:I47"/>
    <mergeCell ref="G44:G45"/>
    <mergeCell ref="I44:I45"/>
    <mergeCell ref="J44:J45"/>
    <mergeCell ref="P46:P47"/>
    <mergeCell ref="Q46:Q47"/>
    <mergeCell ref="J46:J47"/>
    <mergeCell ref="K46:K47"/>
    <mergeCell ref="L46:L47"/>
    <mergeCell ref="M46:M47"/>
    <mergeCell ref="N46:N47"/>
    <mergeCell ref="O46:O47"/>
    <mergeCell ref="N44:N45"/>
    <mergeCell ref="O44:O45"/>
    <mergeCell ref="P44:P45"/>
    <mergeCell ref="Q44:Q45"/>
    <mergeCell ref="K44:K45"/>
    <mergeCell ref="L44:L45"/>
    <mergeCell ref="M44:M45"/>
  </mergeCells>
  <phoneticPr fontId="1"/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R58"/>
  <sheetViews>
    <sheetView showGridLines="0" topLeftCell="A25" zoomScaleNormal="100" workbookViewId="0">
      <selection activeCell="J10" sqref="J10:J11"/>
    </sheetView>
  </sheetViews>
  <sheetFormatPr defaultRowHeight="13.5"/>
  <cols>
    <col min="1" max="1" width="2.5" customWidth="1"/>
    <col min="2" max="2" width="8.75" customWidth="1"/>
    <col min="3" max="3" width="3.125" customWidth="1"/>
    <col min="4" max="4" width="6.25" customWidth="1"/>
    <col min="5" max="5" width="3.125" customWidth="1"/>
    <col min="6" max="6" width="6.25" customWidth="1"/>
    <col min="7" max="7" width="3.125" customWidth="1"/>
    <col min="8" max="8" width="6.25" customWidth="1"/>
    <col min="9" max="9" width="3.125" customWidth="1"/>
    <col min="10" max="10" width="6.25" customWidth="1"/>
    <col min="11" max="11" width="3.125" customWidth="1"/>
    <col min="12" max="12" width="6.25" customWidth="1"/>
    <col min="13" max="13" width="3.125" customWidth="1"/>
    <col min="14" max="14" width="6.25" customWidth="1"/>
    <col min="15" max="15" width="3.125" customWidth="1"/>
    <col min="16" max="16" width="6.25" customWidth="1"/>
    <col min="17" max="17" width="3.75" customWidth="1"/>
    <col min="18" max="18" width="6.25" customWidth="1"/>
  </cols>
  <sheetData>
    <row r="1" spans="1:18" ht="15" customHeight="1">
      <c r="A1" s="166"/>
      <c r="B1" s="42" t="s">
        <v>222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3"/>
      <c r="Q1" s="41"/>
      <c r="R1" s="41"/>
    </row>
    <row r="2" spans="1:18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356" t="s">
        <v>337</v>
      </c>
      <c r="O2" s="356"/>
      <c r="P2" s="356"/>
      <c r="Q2" s="356"/>
      <c r="R2" s="356"/>
    </row>
    <row r="3" spans="1:18" ht="13.5" customHeight="1">
      <c r="A3" s="97" t="s">
        <v>282</v>
      </c>
      <c r="B3" s="98" t="s">
        <v>283</v>
      </c>
      <c r="C3" s="357" t="s">
        <v>263</v>
      </c>
      <c r="D3" s="357"/>
      <c r="E3" s="357" t="s">
        <v>264</v>
      </c>
      <c r="F3" s="357"/>
      <c r="G3" s="358" t="s">
        <v>265</v>
      </c>
      <c r="H3" s="358"/>
      <c r="I3" s="358" t="s">
        <v>279</v>
      </c>
      <c r="J3" s="358"/>
      <c r="K3" s="358" t="s">
        <v>280</v>
      </c>
      <c r="L3" s="358"/>
      <c r="M3" s="358" t="s">
        <v>281</v>
      </c>
      <c r="N3" s="358"/>
      <c r="O3" s="358" t="s">
        <v>223</v>
      </c>
      <c r="P3" s="358"/>
      <c r="Q3" s="358" t="s">
        <v>209</v>
      </c>
      <c r="R3" s="358"/>
    </row>
    <row r="4" spans="1:18" ht="41.25" customHeight="1">
      <c r="A4" s="351" t="s">
        <v>284</v>
      </c>
      <c r="B4" s="352"/>
      <c r="C4" s="113" t="s">
        <v>224</v>
      </c>
      <c r="D4" s="113" t="s">
        <v>225</v>
      </c>
      <c r="E4" s="112" t="s">
        <v>224</v>
      </c>
      <c r="F4" s="112" t="s">
        <v>225</v>
      </c>
      <c r="G4" s="112" t="s">
        <v>224</v>
      </c>
      <c r="H4" s="112" t="s">
        <v>225</v>
      </c>
      <c r="I4" s="112" t="s">
        <v>224</v>
      </c>
      <c r="J4" s="112" t="s">
        <v>225</v>
      </c>
      <c r="K4" s="112" t="s">
        <v>224</v>
      </c>
      <c r="L4" s="112" t="s">
        <v>225</v>
      </c>
      <c r="M4" s="112" t="s">
        <v>224</v>
      </c>
      <c r="N4" s="112" t="s">
        <v>225</v>
      </c>
      <c r="O4" s="112" t="s">
        <v>224</v>
      </c>
      <c r="P4" s="113" t="s">
        <v>225</v>
      </c>
      <c r="Q4" s="112" t="s">
        <v>224</v>
      </c>
      <c r="R4" s="112" t="s">
        <v>225</v>
      </c>
    </row>
    <row r="5" spans="1:18" ht="12" customHeight="1">
      <c r="A5" s="353" t="s">
        <v>226</v>
      </c>
      <c r="B5" s="346" t="s">
        <v>227</v>
      </c>
      <c r="C5" s="99"/>
      <c r="D5" s="100"/>
      <c r="E5" s="101"/>
      <c r="F5" s="102"/>
      <c r="G5" s="101"/>
      <c r="H5" s="114" t="s">
        <v>285</v>
      </c>
      <c r="I5" s="101"/>
      <c r="J5" s="116" t="s">
        <v>373</v>
      </c>
      <c r="K5" s="103"/>
      <c r="L5" s="103"/>
      <c r="M5" s="103"/>
      <c r="N5" s="103"/>
      <c r="O5" s="101"/>
      <c r="P5" s="101"/>
      <c r="Q5" s="101"/>
      <c r="R5" s="101"/>
    </row>
    <row r="6" spans="1:18" ht="12" customHeight="1">
      <c r="A6" s="354"/>
      <c r="B6" s="346"/>
      <c r="C6" s="104">
        <v>2</v>
      </c>
      <c r="D6" s="105">
        <v>36</v>
      </c>
      <c r="E6" s="105">
        <v>2</v>
      </c>
      <c r="F6" s="105">
        <v>46</v>
      </c>
      <c r="G6" s="105">
        <v>2</v>
      </c>
      <c r="H6" s="105">
        <v>52</v>
      </c>
      <c r="I6" s="105">
        <v>2</v>
      </c>
      <c r="J6" s="105">
        <v>43</v>
      </c>
      <c r="K6" s="105">
        <v>2</v>
      </c>
      <c r="L6" s="105">
        <v>52</v>
      </c>
      <c r="M6" s="105">
        <v>2</v>
      </c>
      <c r="N6" s="105">
        <v>52</v>
      </c>
      <c r="O6" s="105">
        <v>2</v>
      </c>
      <c r="P6" s="105">
        <v>2</v>
      </c>
      <c r="Q6" s="105">
        <f>SUM(C6,E6,G6,I6,K6,M6,O6)</f>
        <v>14</v>
      </c>
      <c r="R6" s="105">
        <f>SUM(D6,F6,H6,J6,L6,N6,P6)</f>
        <v>283</v>
      </c>
    </row>
    <row r="7" spans="1:18" ht="12" customHeight="1">
      <c r="A7" s="354"/>
      <c r="B7" s="346" t="s">
        <v>228</v>
      </c>
      <c r="C7" s="99"/>
      <c r="D7" s="116" t="s">
        <v>290</v>
      </c>
      <c r="E7" s="101"/>
      <c r="F7" s="152" t="s">
        <v>338</v>
      </c>
      <c r="G7" s="101"/>
      <c r="H7" s="103"/>
      <c r="I7" s="101"/>
      <c r="J7" s="116" t="s">
        <v>374</v>
      </c>
      <c r="K7" s="101"/>
      <c r="L7" s="114" t="s">
        <v>347</v>
      </c>
      <c r="M7" s="101"/>
      <c r="N7" s="103"/>
      <c r="O7" s="101"/>
      <c r="P7" s="101"/>
      <c r="Q7" s="101"/>
      <c r="R7" s="101"/>
    </row>
    <row r="8" spans="1:18" ht="12" customHeight="1">
      <c r="A8" s="354"/>
      <c r="B8" s="346"/>
      <c r="C8" s="104">
        <v>2</v>
      </c>
      <c r="D8" s="105">
        <v>48</v>
      </c>
      <c r="E8" s="105">
        <v>2</v>
      </c>
      <c r="F8" s="105">
        <v>63</v>
      </c>
      <c r="G8" s="105">
        <v>2</v>
      </c>
      <c r="H8" s="105">
        <v>63</v>
      </c>
      <c r="I8" s="105">
        <v>2</v>
      </c>
      <c r="J8" s="105">
        <v>74</v>
      </c>
      <c r="K8" s="105">
        <v>2</v>
      </c>
      <c r="L8" s="105">
        <v>69</v>
      </c>
      <c r="M8" s="105">
        <v>3</v>
      </c>
      <c r="N8" s="105">
        <v>81</v>
      </c>
      <c r="O8" s="105">
        <v>2</v>
      </c>
      <c r="P8" s="105">
        <v>6</v>
      </c>
      <c r="Q8" s="105">
        <f>SUM(C8,E8,G8,I8,K8,M8,O8)</f>
        <v>15</v>
      </c>
      <c r="R8" s="105">
        <f>SUM(D8,F8,H8,J8,L8,N8,P8)</f>
        <v>404</v>
      </c>
    </row>
    <row r="9" spans="1:18" ht="12" customHeight="1">
      <c r="A9" s="354"/>
      <c r="B9" s="346" t="s">
        <v>229</v>
      </c>
      <c r="C9" s="99"/>
      <c r="D9" s="116" t="s">
        <v>292</v>
      </c>
      <c r="E9" s="101"/>
      <c r="F9" s="114" t="s">
        <v>285</v>
      </c>
      <c r="G9" s="99"/>
      <c r="H9" s="116" t="s">
        <v>290</v>
      </c>
      <c r="I9" s="101"/>
      <c r="J9" s="116" t="s">
        <v>373</v>
      </c>
      <c r="K9" s="101"/>
      <c r="L9" s="103"/>
      <c r="M9" s="101"/>
      <c r="N9" s="114" t="s">
        <v>346</v>
      </c>
      <c r="O9" s="101"/>
      <c r="P9" s="101"/>
      <c r="Q9" s="101"/>
      <c r="R9" s="101"/>
    </row>
    <row r="10" spans="1:18" ht="12" customHeight="1">
      <c r="A10" s="354"/>
      <c r="B10" s="346"/>
      <c r="C10" s="104">
        <v>2</v>
      </c>
      <c r="D10" s="105">
        <v>39</v>
      </c>
      <c r="E10" s="105">
        <v>2</v>
      </c>
      <c r="F10" s="105">
        <v>50</v>
      </c>
      <c r="G10" s="105">
        <v>2</v>
      </c>
      <c r="H10" s="105">
        <v>47</v>
      </c>
      <c r="I10" s="105">
        <v>2</v>
      </c>
      <c r="J10" s="105">
        <v>58</v>
      </c>
      <c r="K10" s="105">
        <v>2</v>
      </c>
      <c r="L10" s="105">
        <v>51</v>
      </c>
      <c r="M10" s="105">
        <v>2</v>
      </c>
      <c r="N10" s="105">
        <v>51</v>
      </c>
      <c r="O10" s="105">
        <v>2</v>
      </c>
      <c r="P10" s="105">
        <v>6</v>
      </c>
      <c r="Q10" s="105">
        <f>SUM(C10,E10,G10,I10,K10,M10,O10)</f>
        <v>14</v>
      </c>
      <c r="R10" s="105">
        <f>SUM(D10,F10,H10,J10,L10,N10,P10)</f>
        <v>302</v>
      </c>
    </row>
    <row r="11" spans="1:18" ht="12" customHeight="1">
      <c r="A11" s="354"/>
      <c r="B11" s="346" t="s">
        <v>230</v>
      </c>
      <c r="C11" s="99"/>
      <c r="D11" s="116" t="s">
        <v>290</v>
      </c>
      <c r="E11" s="101"/>
      <c r="F11" s="151" t="s">
        <v>287</v>
      </c>
      <c r="G11" s="101"/>
      <c r="H11" s="116" t="s">
        <v>290</v>
      </c>
      <c r="I11" s="101"/>
      <c r="J11" s="114" t="s">
        <v>285</v>
      </c>
      <c r="K11" s="101"/>
      <c r="L11" s="150" t="s">
        <v>343</v>
      </c>
      <c r="M11" s="101"/>
      <c r="N11" s="150" t="s">
        <v>344</v>
      </c>
      <c r="O11" s="101"/>
      <c r="P11" s="101"/>
      <c r="Q11" s="101"/>
      <c r="R11" s="101"/>
    </row>
    <row r="12" spans="1:18" ht="12" customHeight="1">
      <c r="A12" s="354"/>
      <c r="B12" s="346"/>
      <c r="C12" s="104">
        <v>2</v>
      </c>
      <c r="D12" s="105">
        <v>70</v>
      </c>
      <c r="E12" s="105">
        <v>3</v>
      </c>
      <c r="F12" s="105">
        <v>72</v>
      </c>
      <c r="G12" s="105">
        <v>2</v>
      </c>
      <c r="H12" s="105">
        <v>72</v>
      </c>
      <c r="I12" s="105">
        <v>3</v>
      </c>
      <c r="J12" s="105">
        <v>82</v>
      </c>
      <c r="K12" s="105">
        <v>2</v>
      </c>
      <c r="L12" s="105">
        <v>66</v>
      </c>
      <c r="M12" s="105">
        <v>2</v>
      </c>
      <c r="N12" s="105">
        <v>74</v>
      </c>
      <c r="O12" s="105">
        <v>2</v>
      </c>
      <c r="P12" s="105">
        <v>10</v>
      </c>
      <c r="Q12" s="105">
        <f>SUM(C12,E12,G12,I12,K12,M12,O12)</f>
        <v>16</v>
      </c>
      <c r="R12" s="105">
        <f>SUM(D12,F12,H12,J12,L12,N12,P12)</f>
        <v>446</v>
      </c>
    </row>
    <row r="13" spans="1:18" ht="12" customHeight="1">
      <c r="A13" s="354"/>
      <c r="B13" s="346" t="s">
        <v>231</v>
      </c>
      <c r="C13" s="99"/>
      <c r="D13" s="103"/>
      <c r="E13" s="101"/>
      <c r="F13" s="114" t="s">
        <v>285</v>
      </c>
      <c r="G13" s="101"/>
      <c r="H13" s="103"/>
      <c r="I13" s="101"/>
      <c r="J13" s="114" t="s">
        <v>285</v>
      </c>
      <c r="K13" s="101"/>
      <c r="L13" s="103"/>
      <c r="M13" s="101"/>
      <c r="N13" s="103"/>
      <c r="O13" s="101"/>
      <c r="P13" s="101"/>
      <c r="Q13" s="101"/>
      <c r="R13" s="101"/>
    </row>
    <row r="14" spans="1:18" ht="12" customHeight="1">
      <c r="A14" s="354"/>
      <c r="B14" s="346"/>
      <c r="C14" s="104">
        <v>1</v>
      </c>
      <c r="D14" s="105">
        <v>30</v>
      </c>
      <c r="E14" s="105">
        <v>1</v>
      </c>
      <c r="F14" s="105">
        <v>19</v>
      </c>
      <c r="G14" s="105">
        <v>1</v>
      </c>
      <c r="H14" s="105">
        <v>27</v>
      </c>
      <c r="I14" s="105">
        <v>1</v>
      </c>
      <c r="J14" s="105">
        <v>23</v>
      </c>
      <c r="K14" s="105">
        <v>1</v>
      </c>
      <c r="L14" s="105">
        <v>24</v>
      </c>
      <c r="M14" s="105">
        <v>1</v>
      </c>
      <c r="N14" s="105">
        <v>16</v>
      </c>
      <c r="O14" s="105">
        <v>1</v>
      </c>
      <c r="P14" s="105">
        <v>2</v>
      </c>
      <c r="Q14" s="105">
        <f>SUM(C14,E14,G14,I14,K14,M14,O14)</f>
        <v>7</v>
      </c>
      <c r="R14" s="105">
        <f>SUM(D14,F14,H14,J14,L14,N14,P14)</f>
        <v>141</v>
      </c>
    </row>
    <row r="15" spans="1:18" ht="12" customHeight="1">
      <c r="A15" s="354"/>
      <c r="B15" s="346" t="s">
        <v>232</v>
      </c>
      <c r="C15" s="99"/>
      <c r="D15" s="114" t="s">
        <v>285</v>
      </c>
      <c r="E15" s="101"/>
      <c r="F15" s="115" t="s">
        <v>286</v>
      </c>
      <c r="G15" s="101"/>
      <c r="H15" s="103"/>
      <c r="I15" s="101"/>
      <c r="J15" s="114" t="s">
        <v>285</v>
      </c>
      <c r="K15" s="101"/>
      <c r="L15" s="103"/>
      <c r="M15" s="101"/>
      <c r="N15" s="103"/>
      <c r="O15" s="101"/>
      <c r="P15" s="101"/>
      <c r="Q15" s="101"/>
      <c r="R15" s="101"/>
    </row>
    <row r="16" spans="1:18" ht="12" customHeight="1">
      <c r="A16" s="354"/>
      <c r="B16" s="346"/>
      <c r="C16" s="104">
        <v>1</v>
      </c>
      <c r="D16" s="105">
        <v>22</v>
      </c>
      <c r="E16" s="105">
        <v>1</v>
      </c>
      <c r="F16" s="105">
        <v>19</v>
      </c>
      <c r="G16" s="105">
        <v>1</v>
      </c>
      <c r="H16" s="105">
        <v>16</v>
      </c>
      <c r="I16" s="105">
        <v>1</v>
      </c>
      <c r="J16" s="105">
        <v>18</v>
      </c>
      <c r="K16" s="105">
        <v>1</v>
      </c>
      <c r="L16" s="105">
        <v>19</v>
      </c>
      <c r="M16" s="105">
        <v>1</v>
      </c>
      <c r="N16" s="105">
        <v>18</v>
      </c>
      <c r="O16" s="105">
        <v>2</v>
      </c>
      <c r="P16" s="105">
        <v>4</v>
      </c>
      <c r="Q16" s="105">
        <f>SUM(C16,E16,G16,I16,K16,M16,O16)</f>
        <v>8</v>
      </c>
      <c r="R16" s="105">
        <f>SUM(D16,F16,H16,J16,L16,N16,P16)</f>
        <v>116</v>
      </c>
    </row>
    <row r="17" spans="1:18" ht="12" customHeight="1">
      <c r="A17" s="354"/>
      <c r="B17" s="346" t="s">
        <v>233</v>
      </c>
      <c r="C17" s="99"/>
      <c r="D17" s="103"/>
      <c r="E17" s="101"/>
      <c r="F17" s="115" t="s">
        <v>291</v>
      </c>
      <c r="G17" s="101"/>
      <c r="H17" s="155" t="s">
        <v>351</v>
      </c>
      <c r="I17" s="101"/>
      <c r="J17" s="114" t="s">
        <v>294</v>
      </c>
      <c r="K17" s="101"/>
      <c r="L17" s="100">
        <v>2</v>
      </c>
      <c r="M17" s="101"/>
      <c r="N17" s="150" t="s">
        <v>344</v>
      </c>
      <c r="O17" s="101"/>
      <c r="P17" s="101"/>
      <c r="Q17" s="101"/>
      <c r="R17" s="101"/>
    </row>
    <row r="18" spans="1:18" ht="12" customHeight="1">
      <c r="A18" s="354"/>
      <c r="B18" s="346"/>
      <c r="C18" s="104">
        <v>4</v>
      </c>
      <c r="D18" s="105">
        <v>110</v>
      </c>
      <c r="E18" s="105">
        <v>3</v>
      </c>
      <c r="F18" s="105">
        <v>79</v>
      </c>
      <c r="G18" s="105">
        <v>3</v>
      </c>
      <c r="H18" s="105">
        <v>89</v>
      </c>
      <c r="I18" s="105">
        <v>3</v>
      </c>
      <c r="J18" s="105">
        <v>114</v>
      </c>
      <c r="K18" s="105">
        <v>3</v>
      </c>
      <c r="L18" s="105">
        <v>115</v>
      </c>
      <c r="M18" s="105">
        <v>3</v>
      </c>
      <c r="N18" s="105">
        <v>93</v>
      </c>
      <c r="O18" s="105">
        <v>3</v>
      </c>
      <c r="P18" s="105">
        <v>15</v>
      </c>
      <c r="Q18" s="105">
        <f>SUM(C18,E18,G18,I18,K18,M18,O18)</f>
        <v>22</v>
      </c>
      <c r="R18" s="105">
        <f>SUM(D18,F18,H18,J18,L18,N18,P18)</f>
        <v>615</v>
      </c>
    </row>
    <row r="19" spans="1:18" ht="12" customHeight="1">
      <c r="A19" s="354"/>
      <c r="B19" s="346" t="s">
        <v>234</v>
      </c>
      <c r="C19" s="103"/>
      <c r="D19" s="151" t="s">
        <v>293</v>
      </c>
      <c r="E19" s="101"/>
      <c r="F19" s="103"/>
      <c r="G19" s="101"/>
      <c r="H19" s="114" t="s">
        <v>285</v>
      </c>
      <c r="I19" s="101"/>
      <c r="J19" s="103"/>
      <c r="K19" s="101"/>
      <c r="L19" s="103"/>
      <c r="M19" s="101"/>
      <c r="N19" s="103"/>
      <c r="O19" s="101"/>
      <c r="P19" s="101"/>
      <c r="Q19" s="101"/>
      <c r="R19" s="101"/>
    </row>
    <row r="20" spans="1:18" ht="12" customHeight="1">
      <c r="A20" s="354"/>
      <c r="B20" s="346"/>
      <c r="C20" s="104">
        <v>2</v>
      </c>
      <c r="D20" s="105">
        <v>45</v>
      </c>
      <c r="E20" s="105">
        <v>2</v>
      </c>
      <c r="F20" s="105">
        <v>63</v>
      </c>
      <c r="G20" s="105">
        <v>2</v>
      </c>
      <c r="H20" s="105">
        <v>44</v>
      </c>
      <c r="I20" s="105">
        <v>2</v>
      </c>
      <c r="J20" s="105">
        <v>53</v>
      </c>
      <c r="K20" s="105">
        <v>2</v>
      </c>
      <c r="L20" s="105">
        <v>61</v>
      </c>
      <c r="M20" s="105">
        <v>2</v>
      </c>
      <c r="N20" s="105">
        <v>66</v>
      </c>
      <c r="O20" s="105">
        <v>2</v>
      </c>
      <c r="P20" s="105">
        <v>3</v>
      </c>
      <c r="Q20" s="105">
        <f>SUM(C20,E20,G20,I20,K20,M20,O20)</f>
        <v>14</v>
      </c>
      <c r="R20" s="105">
        <f>SUM(D20,F20,H20,J20,L20,N20,P20)</f>
        <v>335</v>
      </c>
    </row>
    <row r="21" spans="1:18" ht="12" customHeight="1">
      <c r="A21" s="354"/>
      <c r="B21" s="346" t="s">
        <v>235</v>
      </c>
      <c r="C21" s="99"/>
      <c r="D21" s="100"/>
      <c r="E21" s="101"/>
      <c r="F21" s="115" t="s">
        <v>286</v>
      </c>
      <c r="G21" s="101"/>
      <c r="H21" s="116" t="s">
        <v>290</v>
      </c>
      <c r="I21" s="101"/>
      <c r="J21" s="116" t="s">
        <v>292</v>
      </c>
      <c r="K21" s="101"/>
      <c r="L21" s="100">
        <v>1</v>
      </c>
      <c r="M21" s="101"/>
      <c r="N21" s="150" t="s">
        <v>345</v>
      </c>
      <c r="O21" s="101"/>
      <c r="P21" s="101"/>
      <c r="Q21" s="101"/>
      <c r="R21" s="101"/>
    </row>
    <row r="22" spans="1:18" ht="12" customHeight="1">
      <c r="A22" s="354"/>
      <c r="B22" s="346"/>
      <c r="C22" s="104">
        <v>1</v>
      </c>
      <c r="D22" s="105">
        <v>33</v>
      </c>
      <c r="E22" s="105">
        <v>1</v>
      </c>
      <c r="F22" s="105">
        <v>31</v>
      </c>
      <c r="G22" s="105">
        <v>2</v>
      </c>
      <c r="H22" s="105">
        <v>42</v>
      </c>
      <c r="I22" s="105">
        <v>1</v>
      </c>
      <c r="J22" s="105">
        <v>32</v>
      </c>
      <c r="K22" s="105">
        <v>2</v>
      </c>
      <c r="L22" s="105">
        <v>42</v>
      </c>
      <c r="M22" s="105">
        <v>1</v>
      </c>
      <c r="N22" s="105">
        <v>38</v>
      </c>
      <c r="O22" s="105">
        <v>2</v>
      </c>
      <c r="P22" s="105">
        <v>8</v>
      </c>
      <c r="Q22" s="105">
        <f>SUM(C22,E22,G22,I22,K22,M22,O22)</f>
        <v>10</v>
      </c>
      <c r="R22" s="105">
        <f>SUM(D22,F22,H22,J22,L22,N22,P22)</f>
        <v>226</v>
      </c>
    </row>
    <row r="23" spans="1:18" ht="12" customHeight="1">
      <c r="A23" s="354"/>
      <c r="B23" s="346" t="s">
        <v>236</v>
      </c>
      <c r="C23" s="103"/>
      <c r="D23" s="103"/>
      <c r="E23" s="101"/>
      <c r="F23" s="103"/>
      <c r="G23" s="101"/>
      <c r="H23" s="114" t="s">
        <v>285</v>
      </c>
      <c r="I23" s="101"/>
      <c r="J23" s="103"/>
      <c r="K23" s="101"/>
      <c r="L23" s="103"/>
      <c r="M23" s="101"/>
      <c r="N23" s="103"/>
      <c r="O23" s="101"/>
      <c r="P23" s="101"/>
      <c r="Q23" s="101"/>
      <c r="R23" s="101"/>
    </row>
    <row r="24" spans="1:18" ht="12" customHeight="1">
      <c r="A24" s="354"/>
      <c r="B24" s="346"/>
      <c r="C24" s="104">
        <v>2</v>
      </c>
      <c r="D24" s="105">
        <v>49</v>
      </c>
      <c r="E24" s="105">
        <v>2</v>
      </c>
      <c r="F24" s="105">
        <v>35</v>
      </c>
      <c r="G24" s="105">
        <v>1</v>
      </c>
      <c r="H24" s="105">
        <v>35</v>
      </c>
      <c r="I24" s="105">
        <v>1</v>
      </c>
      <c r="J24" s="105">
        <v>38</v>
      </c>
      <c r="K24" s="105">
        <v>2</v>
      </c>
      <c r="L24" s="105">
        <v>51</v>
      </c>
      <c r="M24" s="105">
        <v>2</v>
      </c>
      <c r="N24" s="105">
        <v>46</v>
      </c>
      <c r="O24" s="105">
        <v>1</v>
      </c>
      <c r="P24" s="105">
        <v>1</v>
      </c>
      <c r="Q24" s="105">
        <f>SUM(C24,E24,G24,I24,K24,M24,O24)</f>
        <v>11</v>
      </c>
      <c r="R24" s="105">
        <f>SUM(D24,F24,H24,J24,L24,N24,P24)</f>
        <v>255</v>
      </c>
    </row>
    <row r="25" spans="1:18" ht="12" customHeight="1">
      <c r="A25" s="354"/>
      <c r="B25" s="346" t="s">
        <v>237</v>
      </c>
      <c r="C25" s="99"/>
      <c r="D25" s="103"/>
      <c r="E25" s="101"/>
      <c r="F25" s="114" t="s">
        <v>285</v>
      </c>
      <c r="G25" s="101"/>
      <c r="H25" s="114" t="s">
        <v>285</v>
      </c>
      <c r="I25" s="101"/>
      <c r="J25" s="100"/>
      <c r="K25" s="101"/>
      <c r="L25" s="102"/>
      <c r="M25" s="101"/>
      <c r="N25" s="102"/>
      <c r="O25" s="101"/>
      <c r="P25" s="101"/>
      <c r="Q25" s="101"/>
      <c r="R25" s="101"/>
    </row>
    <row r="26" spans="1:18" ht="12" customHeight="1">
      <c r="A26" s="354"/>
      <c r="B26" s="346"/>
      <c r="C26" s="104">
        <v>1</v>
      </c>
      <c r="D26" s="105">
        <v>26</v>
      </c>
      <c r="E26" s="105">
        <v>2</v>
      </c>
      <c r="F26" s="105">
        <v>38</v>
      </c>
      <c r="G26" s="105">
        <v>2</v>
      </c>
      <c r="H26" s="105">
        <v>47</v>
      </c>
      <c r="I26" s="105">
        <v>1</v>
      </c>
      <c r="J26" s="105">
        <v>39</v>
      </c>
      <c r="K26" s="105">
        <v>2</v>
      </c>
      <c r="L26" s="105">
        <v>43</v>
      </c>
      <c r="M26" s="105">
        <v>2</v>
      </c>
      <c r="N26" s="105">
        <v>41</v>
      </c>
      <c r="O26" s="105">
        <v>1</v>
      </c>
      <c r="P26" s="105">
        <v>2</v>
      </c>
      <c r="Q26" s="105">
        <f>SUM(C26,E26,G26,I26,K26,M26,O26)</f>
        <v>11</v>
      </c>
      <c r="R26" s="105">
        <f>SUM(D26,F26,H26,J26,L26,N26,P26)</f>
        <v>236</v>
      </c>
    </row>
    <row r="27" spans="1:18" ht="12" customHeight="1">
      <c r="A27" s="354"/>
      <c r="B27" s="346" t="s">
        <v>238</v>
      </c>
      <c r="C27" s="99"/>
      <c r="D27" s="100"/>
      <c r="E27" s="101"/>
      <c r="F27" s="116" t="s">
        <v>290</v>
      </c>
      <c r="G27" s="101"/>
      <c r="H27" s="114" t="s">
        <v>294</v>
      </c>
      <c r="I27" s="101"/>
      <c r="J27" s="100">
        <v>1</v>
      </c>
      <c r="K27" s="101"/>
      <c r="L27" s="100">
        <v>2</v>
      </c>
      <c r="M27" s="101"/>
      <c r="N27" s="150" t="s">
        <v>348</v>
      </c>
      <c r="O27" s="101"/>
      <c r="P27" s="101"/>
      <c r="Q27" s="101"/>
      <c r="R27" s="101"/>
    </row>
    <row r="28" spans="1:18" ht="12" customHeight="1">
      <c r="A28" s="354"/>
      <c r="B28" s="346"/>
      <c r="C28" s="104">
        <v>2</v>
      </c>
      <c r="D28" s="105">
        <v>66</v>
      </c>
      <c r="E28" s="105">
        <v>3</v>
      </c>
      <c r="F28" s="105">
        <v>94</v>
      </c>
      <c r="G28" s="105">
        <v>3</v>
      </c>
      <c r="H28" s="105">
        <v>101</v>
      </c>
      <c r="I28" s="105">
        <v>3</v>
      </c>
      <c r="J28" s="105">
        <v>88</v>
      </c>
      <c r="K28" s="105">
        <v>3</v>
      </c>
      <c r="L28" s="105">
        <v>87</v>
      </c>
      <c r="M28" s="105">
        <v>3</v>
      </c>
      <c r="N28" s="105">
        <v>94</v>
      </c>
      <c r="O28" s="105">
        <v>2</v>
      </c>
      <c r="P28" s="105">
        <v>10</v>
      </c>
      <c r="Q28" s="105">
        <f>SUM(C28,E28,G28,I28,K28,M28,O28)</f>
        <v>19</v>
      </c>
      <c r="R28" s="105">
        <f>SUM(D28,F28,H28,J28,L28,N28,P28)</f>
        <v>540</v>
      </c>
    </row>
    <row r="29" spans="1:18" ht="12" customHeight="1">
      <c r="A29" s="354"/>
      <c r="B29" s="346" t="s">
        <v>239</v>
      </c>
      <c r="C29" s="99"/>
      <c r="D29" s="103"/>
      <c r="E29" s="103"/>
      <c r="F29" s="114" t="s">
        <v>285</v>
      </c>
      <c r="G29" s="103"/>
      <c r="H29" s="116" t="s">
        <v>290</v>
      </c>
      <c r="I29" s="101"/>
      <c r="J29" s="100">
        <v>1</v>
      </c>
      <c r="K29" s="101"/>
      <c r="L29" s="100">
        <v>1</v>
      </c>
      <c r="M29" s="101"/>
      <c r="N29" s="114" t="s">
        <v>347</v>
      </c>
      <c r="O29" s="101"/>
      <c r="P29" s="101"/>
      <c r="Q29" s="101"/>
      <c r="R29" s="101"/>
    </row>
    <row r="30" spans="1:18" ht="12" customHeight="1">
      <c r="A30" s="354"/>
      <c r="B30" s="346"/>
      <c r="C30" s="104">
        <v>3</v>
      </c>
      <c r="D30" s="105">
        <v>75</v>
      </c>
      <c r="E30" s="105">
        <v>2</v>
      </c>
      <c r="F30" s="105">
        <v>48</v>
      </c>
      <c r="G30" s="105">
        <v>2</v>
      </c>
      <c r="H30" s="105">
        <v>68</v>
      </c>
      <c r="I30" s="105">
        <v>2</v>
      </c>
      <c r="J30" s="105">
        <v>58</v>
      </c>
      <c r="K30" s="105">
        <v>2</v>
      </c>
      <c r="L30" s="105">
        <v>67</v>
      </c>
      <c r="M30" s="105">
        <v>2</v>
      </c>
      <c r="N30" s="105">
        <v>59</v>
      </c>
      <c r="O30" s="105">
        <v>2</v>
      </c>
      <c r="P30" s="105">
        <v>5</v>
      </c>
      <c r="Q30" s="105">
        <f>SUM(C30,E30,G30,I30,K30,M30,O30)</f>
        <v>15</v>
      </c>
      <c r="R30" s="105">
        <f>SUM(D30,F30,H30,J30,L30,N30,P30)</f>
        <v>380</v>
      </c>
    </row>
    <row r="31" spans="1:18" ht="12" customHeight="1">
      <c r="A31" s="354"/>
      <c r="B31" s="346" t="s">
        <v>240</v>
      </c>
      <c r="C31" s="99"/>
      <c r="D31" s="151" t="s">
        <v>293</v>
      </c>
      <c r="E31" s="101"/>
      <c r="F31" s="103"/>
      <c r="G31" s="101"/>
      <c r="H31" s="115" t="s">
        <v>286</v>
      </c>
      <c r="I31" s="101"/>
      <c r="J31" s="100">
        <v>1</v>
      </c>
      <c r="K31" s="101"/>
      <c r="L31" s="114" t="s">
        <v>347</v>
      </c>
      <c r="M31" s="101"/>
      <c r="N31" s="103"/>
      <c r="O31" s="101"/>
      <c r="P31" s="101"/>
      <c r="Q31" s="101"/>
      <c r="R31" s="101"/>
    </row>
    <row r="32" spans="1:18" ht="12" customHeight="1">
      <c r="A32" s="354"/>
      <c r="B32" s="346"/>
      <c r="C32" s="104">
        <v>1</v>
      </c>
      <c r="D32" s="105">
        <v>31</v>
      </c>
      <c r="E32" s="105">
        <v>1</v>
      </c>
      <c r="F32" s="105">
        <v>35</v>
      </c>
      <c r="G32" s="105">
        <v>1</v>
      </c>
      <c r="H32" s="105">
        <v>29</v>
      </c>
      <c r="I32" s="105">
        <v>1</v>
      </c>
      <c r="J32" s="105">
        <v>20</v>
      </c>
      <c r="K32" s="105">
        <v>1</v>
      </c>
      <c r="L32" s="105">
        <v>25</v>
      </c>
      <c r="M32" s="105">
        <v>1</v>
      </c>
      <c r="N32" s="105">
        <v>33</v>
      </c>
      <c r="O32" s="105">
        <v>2</v>
      </c>
      <c r="P32" s="105">
        <v>6</v>
      </c>
      <c r="Q32" s="105">
        <f>SUM(C32,E32,G32,I32,K32,M32,O32)</f>
        <v>8</v>
      </c>
      <c r="R32" s="105">
        <f>SUM(D32,F32,H32,J32,L32,N32,P32)</f>
        <v>179</v>
      </c>
    </row>
    <row r="33" spans="1:18" ht="12" customHeight="1">
      <c r="A33" s="354"/>
      <c r="B33" s="346" t="s">
        <v>241</v>
      </c>
      <c r="C33" s="99"/>
      <c r="D33" s="103"/>
      <c r="E33" s="101"/>
      <c r="F33" s="103"/>
      <c r="G33" s="101"/>
      <c r="H33" s="114" t="s">
        <v>294</v>
      </c>
      <c r="I33" s="101"/>
      <c r="J33" s="100">
        <v>1</v>
      </c>
      <c r="K33" s="101"/>
      <c r="L33" s="114" t="s">
        <v>347</v>
      </c>
      <c r="M33" s="101"/>
      <c r="N33" s="115" t="s">
        <v>286</v>
      </c>
      <c r="O33" s="101"/>
      <c r="P33" s="101"/>
      <c r="Q33" s="101"/>
      <c r="R33" s="101"/>
    </row>
    <row r="34" spans="1:18" ht="12" customHeight="1">
      <c r="A34" s="354"/>
      <c r="B34" s="346"/>
      <c r="C34" s="104">
        <v>3</v>
      </c>
      <c r="D34" s="105">
        <v>100</v>
      </c>
      <c r="E34" s="105">
        <v>4</v>
      </c>
      <c r="F34" s="105">
        <v>111</v>
      </c>
      <c r="G34" s="105">
        <v>3</v>
      </c>
      <c r="H34" s="105">
        <v>87</v>
      </c>
      <c r="I34" s="105">
        <v>4</v>
      </c>
      <c r="J34" s="105">
        <v>123</v>
      </c>
      <c r="K34" s="105">
        <v>4</v>
      </c>
      <c r="L34" s="105">
        <v>135</v>
      </c>
      <c r="M34" s="105">
        <v>3</v>
      </c>
      <c r="N34" s="105">
        <v>102</v>
      </c>
      <c r="O34" s="105">
        <v>2</v>
      </c>
      <c r="P34" s="105">
        <v>6</v>
      </c>
      <c r="Q34" s="105">
        <f>SUM(C34,E34,G34,I34,K34,M34,O34)</f>
        <v>23</v>
      </c>
      <c r="R34" s="105">
        <f>SUM(D34,F34,H34,J34,L34,N34,P34)</f>
        <v>664</v>
      </c>
    </row>
    <row r="35" spans="1:18" ht="12" customHeight="1">
      <c r="A35" s="354"/>
      <c r="B35" s="346" t="s">
        <v>242</v>
      </c>
      <c r="C35" s="99"/>
      <c r="D35" s="103"/>
      <c r="E35" s="101"/>
      <c r="F35" s="114" t="s">
        <v>285</v>
      </c>
      <c r="G35" s="101"/>
      <c r="H35" s="116" t="s">
        <v>290</v>
      </c>
      <c r="I35" s="101"/>
      <c r="J35" s="100">
        <v>1</v>
      </c>
      <c r="K35" s="101"/>
      <c r="L35" s="114" t="s">
        <v>346</v>
      </c>
      <c r="M35" s="101"/>
      <c r="N35" s="100">
        <v>1</v>
      </c>
      <c r="O35" s="101"/>
      <c r="P35" s="101"/>
      <c r="Q35" s="101"/>
      <c r="R35" s="101"/>
    </row>
    <row r="36" spans="1:18" ht="12" customHeight="1">
      <c r="A36" s="354"/>
      <c r="B36" s="346"/>
      <c r="C36" s="104">
        <v>1</v>
      </c>
      <c r="D36" s="105">
        <v>26</v>
      </c>
      <c r="E36" s="105">
        <v>1</v>
      </c>
      <c r="F36" s="105">
        <v>18</v>
      </c>
      <c r="G36" s="105">
        <v>1</v>
      </c>
      <c r="H36" s="105">
        <v>35</v>
      </c>
      <c r="I36" s="105">
        <v>1</v>
      </c>
      <c r="J36" s="105">
        <v>23</v>
      </c>
      <c r="K36" s="105">
        <v>1</v>
      </c>
      <c r="L36" s="105">
        <v>19</v>
      </c>
      <c r="M36" s="105">
        <v>1</v>
      </c>
      <c r="N36" s="105">
        <v>29</v>
      </c>
      <c r="O36" s="105">
        <v>2</v>
      </c>
      <c r="P36" s="105">
        <v>6</v>
      </c>
      <c r="Q36" s="105">
        <f>SUM(C36,E36,G36,I36,K36,M36,O36)</f>
        <v>8</v>
      </c>
      <c r="R36" s="105">
        <f>SUM(D36,F36,H36,J36,L36,N36,P36)</f>
        <v>156</v>
      </c>
    </row>
    <row r="37" spans="1:18" ht="12" customHeight="1">
      <c r="A37" s="354"/>
      <c r="B37" s="346" t="s">
        <v>243</v>
      </c>
      <c r="C37" s="99"/>
      <c r="D37" s="100"/>
      <c r="E37" s="101"/>
      <c r="F37" s="151" t="s">
        <v>286</v>
      </c>
      <c r="G37" s="101"/>
      <c r="H37" s="114" t="s">
        <v>285</v>
      </c>
      <c r="I37" s="101"/>
      <c r="J37" s="100"/>
      <c r="K37" s="101"/>
      <c r="L37" s="167">
        <v>1</v>
      </c>
      <c r="M37" s="101"/>
      <c r="N37" s="115" t="s">
        <v>341</v>
      </c>
      <c r="O37" s="101"/>
      <c r="P37" s="101"/>
      <c r="Q37" s="101"/>
      <c r="R37" s="101"/>
    </row>
    <row r="38" spans="1:18" ht="12" customHeight="1">
      <c r="A38" s="354"/>
      <c r="B38" s="346"/>
      <c r="C38" s="104">
        <v>3</v>
      </c>
      <c r="D38" s="105">
        <v>82</v>
      </c>
      <c r="E38" s="105">
        <v>3</v>
      </c>
      <c r="F38" s="105">
        <v>84</v>
      </c>
      <c r="G38" s="105">
        <v>2</v>
      </c>
      <c r="H38" s="105">
        <v>68</v>
      </c>
      <c r="I38" s="105">
        <v>2</v>
      </c>
      <c r="J38" s="105">
        <v>69</v>
      </c>
      <c r="K38" s="105">
        <v>2</v>
      </c>
      <c r="L38" s="105">
        <v>54</v>
      </c>
      <c r="M38" s="105">
        <v>2</v>
      </c>
      <c r="N38" s="105">
        <v>70</v>
      </c>
      <c r="O38" s="105">
        <v>2</v>
      </c>
      <c r="P38" s="105">
        <v>7</v>
      </c>
      <c r="Q38" s="105">
        <f>SUM(C38,E38,G38,I38,K38,M38,O38)</f>
        <v>16</v>
      </c>
      <c r="R38" s="105">
        <f>SUM(D38,F38,H38,J38,L38,N38,P38)</f>
        <v>434</v>
      </c>
    </row>
    <row r="39" spans="1:18" ht="12" customHeight="1">
      <c r="A39" s="354"/>
      <c r="B39" s="346" t="s">
        <v>244</v>
      </c>
      <c r="C39" s="99"/>
      <c r="D39" s="103"/>
      <c r="E39" s="101"/>
      <c r="F39" s="103"/>
      <c r="G39" s="101"/>
      <c r="H39" s="103"/>
      <c r="I39" s="101"/>
      <c r="J39" s="106"/>
      <c r="K39" s="101"/>
      <c r="L39" s="114" t="s">
        <v>346</v>
      </c>
      <c r="M39" s="101"/>
      <c r="N39" s="114" t="s">
        <v>339</v>
      </c>
      <c r="O39" s="101"/>
      <c r="P39" s="101"/>
      <c r="Q39" s="101"/>
      <c r="R39" s="101"/>
    </row>
    <row r="40" spans="1:18" ht="12" customHeight="1">
      <c r="A40" s="354"/>
      <c r="B40" s="346"/>
      <c r="C40" s="104">
        <v>1</v>
      </c>
      <c r="D40" s="105">
        <v>11</v>
      </c>
      <c r="E40" s="105">
        <v>1</v>
      </c>
      <c r="F40" s="105">
        <v>8</v>
      </c>
      <c r="G40" s="105">
        <v>1</v>
      </c>
      <c r="H40" s="105">
        <v>15</v>
      </c>
      <c r="I40" s="105">
        <v>1</v>
      </c>
      <c r="J40" s="105">
        <v>19</v>
      </c>
      <c r="K40" s="105">
        <v>1</v>
      </c>
      <c r="L40" s="105">
        <v>10</v>
      </c>
      <c r="M40" s="105">
        <v>1</v>
      </c>
      <c r="N40" s="105">
        <v>16</v>
      </c>
      <c r="O40" s="105">
        <v>1</v>
      </c>
      <c r="P40" s="105">
        <v>4</v>
      </c>
      <c r="Q40" s="105">
        <f>SUM(C40,E40,G40,I40,K40,M40,O40)</f>
        <v>7</v>
      </c>
      <c r="R40" s="105">
        <f>SUM(D40,F40,H40,J40,L40,N40,P40)</f>
        <v>83</v>
      </c>
    </row>
    <row r="41" spans="1:18" ht="12" customHeight="1">
      <c r="A41" s="354"/>
      <c r="B41" s="346" t="s">
        <v>245</v>
      </c>
      <c r="C41" s="99"/>
      <c r="D41" s="100"/>
      <c r="E41" s="101"/>
      <c r="F41" s="116" t="s">
        <v>290</v>
      </c>
      <c r="G41" s="101"/>
      <c r="H41" s="116" t="s">
        <v>290</v>
      </c>
      <c r="I41" s="101"/>
      <c r="J41" s="103">
        <v>1</v>
      </c>
      <c r="K41" s="101"/>
      <c r="L41" s="151" t="s">
        <v>338</v>
      </c>
      <c r="M41" s="101"/>
      <c r="N41" s="114" t="s">
        <v>340</v>
      </c>
      <c r="O41" s="101"/>
      <c r="P41" s="101"/>
      <c r="Q41" s="101"/>
      <c r="R41" s="101"/>
    </row>
    <row r="42" spans="1:18" ht="12" customHeight="1">
      <c r="A42" s="354"/>
      <c r="B42" s="346"/>
      <c r="C42" s="104">
        <v>1</v>
      </c>
      <c r="D42" s="105">
        <v>23</v>
      </c>
      <c r="E42" s="105">
        <v>2</v>
      </c>
      <c r="F42" s="105">
        <v>39</v>
      </c>
      <c r="G42" s="105">
        <v>2</v>
      </c>
      <c r="H42" s="105">
        <v>41</v>
      </c>
      <c r="I42" s="105">
        <v>1</v>
      </c>
      <c r="J42" s="105">
        <v>31</v>
      </c>
      <c r="K42" s="105">
        <v>2</v>
      </c>
      <c r="L42" s="105">
        <v>50</v>
      </c>
      <c r="M42" s="105">
        <v>2</v>
      </c>
      <c r="N42" s="105">
        <v>47</v>
      </c>
      <c r="O42" s="105">
        <v>2</v>
      </c>
      <c r="P42" s="105">
        <v>6</v>
      </c>
      <c r="Q42" s="105">
        <f>SUM(C42,E42,G42,I42,K42,M42,O42)</f>
        <v>12</v>
      </c>
      <c r="R42" s="105">
        <f>SUM(D42,F42,H42,J42,L42,N42,P42)</f>
        <v>237</v>
      </c>
    </row>
    <row r="43" spans="1:18" ht="12" customHeight="1">
      <c r="A43" s="354"/>
      <c r="B43" s="346" t="s">
        <v>246</v>
      </c>
      <c r="C43" s="99"/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1"/>
      <c r="O43" s="101"/>
      <c r="P43" s="101"/>
      <c r="Q43" s="101"/>
      <c r="R43" s="101"/>
    </row>
    <row r="44" spans="1:18" ht="12" customHeight="1">
      <c r="A44" s="354"/>
      <c r="B44" s="346"/>
      <c r="C44" s="104">
        <v>1</v>
      </c>
      <c r="D44" s="105">
        <v>8</v>
      </c>
      <c r="E44" s="105">
        <v>1</v>
      </c>
      <c r="F44" s="105">
        <v>13</v>
      </c>
      <c r="G44" s="105">
        <v>0</v>
      </c>
      <c r="H44" s="105">
        <v>6</v>
      </c>
      <c r="I44" s="105">
        <v>1</v>
      </c>
      <c r="J44" s="105">
        <v>3</v>
      </c>
      <c r="K44" s="105">
        <v>0</v>
      </c>
      <c r="L44" s="105">
        <v>5</v>
      </c>
      <c r="M44" s="105">
        <v>1</v>
      </c>
      <c r="N44" s="105">
        <v>7</v>
      </c>
      <c r="O44" s="105">
        <v>0</v>
      </c>
      <c r="P44" s="105">
        <v>0</v>
      </c>
      <c r="Q44" s="105">
        <f>SUM(C44,E44,G44,I44,K44,M44,O44)</f>
        <v>4</v>
      </c>
      <c r="R44" s="105">
        <f>SUM(D44,F44,H44,J44,L44,N44,P44)</f>
        <v>42</v>
      </c>
    </row>
    <row r="45" spans="1:18" ht="12" customHeight="1">
      <c r="A45" s="354"/>
      <c r="B45" s="346" t="s">
        <v>247</v>
      </c>
      <c r="C45" s="99"/>
      <c r="D45" s="151" t="s">
        <v>287</v>
      </c>
      <c r="E45" s="101"/>
      <c r="F45" s="114" t="s">
        <v>285</v>
      </c>
      <c r="G45" s="101"/>
      <c r="H45" s="101"/>
      <c r="I45" s="101"/>
      <c r="J45" s="116" t="s">
        <v>376</v>
      </c>
      <c r="K45" s="101"/>
      <c r="L45" s="103"/>
      <c r="M45" s="101"/>
      <c r="N45" s="103"/>
      <c r="O45" s="101"/>
      <c r="P45" s="101"/>
      <c r="Q45" s="101"/>
      <c r="R45" s="101"/>
    </row>
    <row r="46" spans="1:18" ht="12" customHeight="1">
      <c r="A46" s="354"/>
      <c r="B46" s="346"/>
      <c r="C46" s="104">
        <v>2</v>
      </c>
      <c r="D46" s="105">
        <v>40</v>
      </c>
      <c r="E46" s="105">
        <v>2</v>
      </c>
      <c r="F46" s="105">
        <v>43</v>
      </c>
      <c r="G46" s="105">
        <v>2</v>
      </c>
      <c r="H46" s="105">
        <v>41</v>
      </c>
      <c r="I46" s="105">
        <v>2</v>
      </c>
      <c r="J46" s="105">
        <v>51</v>
      </c>
      <c r="K46" s="105">
        <v>2</v>
      </c>
      <c r="L46" s="105">
        <v>47</v>
      </c>
      <c r="M46" s="105">
        <v>2</v>
      </c>
      <c r="N46" s="105">
        <v>52</v>
      </c>
      <c r="O46" s="105">
        <v>2</v>
      </c>
      <c r="P46" s="105">
        <v>6</v>
      </c>
      <c r="Q46" s="105">
        <f>SUM(C46,E46,G46,I46,K46,M46,O46)</f>
        <v>14</v>
      </c>
      <c r="R46" s="105">
        <f>SUM(D46,F46,H46,J46,L46,N46,P46)</f>
        <v>280</v>
      </c>
    </row>
    <row r="47" spans="1:18" ht="12" customHeight="1">
      <c r="A47" s="354"/>
      <c r="B47" s="346" t="s">
        <v>248</v>
      </c>
      <c r="C47" s="99"/>
      <c r="D47" s="103"/>
      <c r="E47" s="101"/>
      <c r="F47" s="103"/>
      <c r="G47" s="101"/>
      <c r="H47" s="103"/>
      <c r="I47" s="101"/>
      <c r="J47" s="103"/>
      <c r="K47" s="101"/>
      <c r="L47" s="114" t="s">
        <v>346</v>
      </c>
      <c r="M47" s="101"/>
      <c r="N47" s="114" t="s">
        <v>340</v>
      </c>
      <c r="O47" s="101"/>
      <c r="P47" s="101"/>
      <c r="Q47" s="101"/>
      <c r="R47" s="101"/>
    </row>
    <row r="48" spans="1:18" ht="12" customHeight="1">
      <c r="A48" s="354"/>
      <c r="B48" s="346"/>
      <c r="C48" s="104">
        <v>2</v>
      </c>
      <c r="D48" s="105">
        <v>36</v>
      </c>
      <c r="E48" s="105">
        <v>2</v>
      </c>
      <c r="F48" s="105">
        <v>47</v>
      </c>
      <c r="G48" s="105">
        <v>2</v>
      </c>
      <c r="H48" s="105">
        <v>43</v>
      </c>
      <c r="I48" s="105">
        <v>2</v>
      </c>
      <c r="J48" s="105">
        <v>42</v>
      </c>
      <c r="K48" s="105">
        <v>2</v>
      </c>
      <c r="L48" s="105">
        <v>48</v>
      </c>
      <c r="M48" s="105">
        <v>2</v>
      </c>
      <c r="N48" s="105">
        <v>48</v>
      </c>
      <c r="O48" s="105">
        <v>1</v>
      </c>
      <c r="P48" s="105">
        <v>3</v>
      </c>
      <c r="Q48" s="105">
        <f>SUM(C48,E48,G48,I48,K48,M48,O48)</f>
        <v>13</v>
      </c>
      <c r="R48" s="105">
        <f>SUM(D48,F48,H48,J48,L48,N48,P48)</f>
        <v>267</v>
      </c>
    </row>
    <row r="49" spans="1:18" ht="12" customHeight="1">
      <c r="A49" s="354"/>
      <c r="B49" s="346" t="s">
        <v>249</v>
      </c>
      <c r="C49" s="99"/>
      <c r="D49" s="100"/>
      <c r="E49" s="101"/>
      <c r="F49" s="100"/>
      <c r="G49" s="101"/>
      <c r="H49" s="116" t="s">
        <v>352</v>
      </c>
      <c r="I49" s="101"/>
      <c r="J49" s="116" t="s">
        <v>375</v>
      </c>
      <c r="K49" s="101"/>
      <c r="L49" s="107" t="s">
        <v>342</v>
      </c>
      <c r="M49" s="101"/>
      <c r="N49" s="151" t="s">
        <v>338</v>
      </c>
      <c r="O49" s="101"/>
      <c r="P49" s="101"/>
      <c r="Q49" s="101"/>
      <c r="R49" s="101"/>
    </row>
    <row r="50" spans="1:18" ht="12" customHeight="1">
      <c r="A50" s="354"/>
      <c r="B50" s="346"/>
      <c r="C50" s="104">
        <v>2</v>
      </c>
      <c r="D50" s="105">
        <v>63</v>
      </c>
      <c r="E50" s="105">
        <v>2</v>
      </c>
      <c r="F50" s="105">
        <v>67</v>
      </c>
      <c r="G50" s="105">
        <v>2</v>
      </c>
      <c r="H50" s="105">
        <v>58</v>
      </c>
      <c r="I50" s="105">
        <v>3</v>
      </c>
      <c r="J50" s="105">
        <v>85</v>
      </c>
      <c r="K50" s="105">
        <v>2</v>
      </c>
      <c r="L50" s="105">
        <v>74</v>
      </c>
      <c r="M50" s="105">
        <v>3</v>
      </c>
      <c r="N50" s="105">
        <v>81</v>
      </c>
      <c r="O50" s="105">
        <v>3</v>
      </c>
      <c r="P50" s="105">
        <v>7</v>
      </c>
      <c r="Q50" s="105">
        <f>SUM(C50,E50,G50,I50,K50,M50,O50)</f>
        <v>17</v>
      </c>
      <c r="R50" s="105">
        <f>SUM(D50,F50,H50,J50,L50,N50,P50)</f>
        <v>435</v>
      </c>
    </row>
    <row r="51" spans="1:18" ht="12" customHeight="1">
      <c r="A51" s="354"/>
      <c r="B51" s="346" t="s">
        <v>250</v>
      </c>
      <c r="C51" s="99"/>
      <c r="D51" s="151" t="s">
        <v>286</v>
      </c>
      <c r="E51" s="101"/>
      <c r="F51" s="102"/>
      <c r="G51" s="101"/>
      <c r="H51" s="102"/>
      <c r="I51" s="101"/>
      <c r="J51" s="115" t="s">
        <v>291</v>
      </c>
      <c r="K51" s="101"/>
      <c r="L51" s="100">
        <v>1</v>
      </c>
      <c r="M51" s="101"/>
      <c r="N51" s="103"/>
      <c r="O51" s="101"/>
      <c r="P51" s="101"/>
      <c r="Q51" s="101"/>
      <c r="R51" s="101"/>
    </row>
    <row r="52" spans="1:18" ht="12" customHeight="1">
      <c r="A52" s="354"/>
      <c r="B52" s="346"/>
      <c r="C52" s="104">
        <v>2</v>
      </c>
      <c r="D52" s="105">
        <v>46</v>
      </c>
      <c r="E52" s="105">
        <v>2</v>
      </c>
      <c r="F52" s="105">
        <v>48</v>
      </c>
      <c r="G52" s="105">
        <v>2</v>
      </c>
      <c r="H52" s="105">
        <v>60</v>
      </c>
      <c r="I52" s="105">
        <v>2</v>
      </c>
      <c r="J52" s="105">
        <v>43</v>
      </c>
      <c r="K52" s="105">
        <v>2</v>
      </c>
      <c r="L52" s="105">
        <v>52</v>
      </c>
      <c r="M52" s="105">
        <v>2</v>
      </c>
      <c r="N52" s="105">
        <v>51</v>
      </c>
      <c r="O52" s="105">
        <v>2</v>
      </c>
      <c r="P52" s="105">
        <v>7</v>
      </c>
      <c r="Q52" s="105">
        <f>SUM(C52,E52,G52,I52,K52,M52,O52)</f>
        <v>14</v>
      </c>
      <c r="R52" s="105">
        <f>SUM(D52,F52,H52,J52,L52,N52,P52)</f>
        <v>307</v>
      </c>
    </row>
    <row r="53" spans="1:18" ht="12" customHeight="1">
      <c r="A53" s="354"/>
      <c r="B53" s="346" t="s">
        <v>251</v>
      </c>
      <c r="C53" s="99"/>
      <c r="D53" s="100"/>
      <c r="E53" s="101"/>
      <c r="F53" s="151" t="s">
        <v>286</v>
      </c>
      <c r="G53" s="101"/>
      <c r="H53" s="116" t="s">
        <v>377</v>
      </c>
      <c r="I53" s="101"/>
      <c r="J53" s="103">
        <v>1</v>
      </c>
      <c r="K53" s="101"/>
      <c r="L53" s="100">
        <v>1</v>
      </c>
      <c r="M53" s="101"/>
      <c r="N53" s="114" t="s">
        <v>339</v>
      </c>
      <c r="O53" s="101"/>
      <c r="P53" s="101"/>
      <c r="Q53" s="101"/>
      <c r="R53" s="101"/>
    </row>
    <row r="54" spans="1:18" ht="12" customHeight="1">
      <c r="A54" s="354"/>
      <c r="B54" s="346"/>
      <c r="C54" s="104">
        <v>2</v>
      </c>
      <c r="D54" s="105">
        <v>54</v>
      </c>
      <c r="E54" s="105">
        <v>2</v>
      </c>
      <c r="F54" s="105">
        <v>44</v>
      </c>
      <c r="G54" s="105">
        <v>1</v>
      </c>
      <c r="H54" s="105">
        <v>35</v>
      </c>
      <c r="I54" s="105">
        <v>2</v>
      </c>
      <c r="J54" s="105">
        <v>43</v>
      </c>
      <c r="K54" s="105">
        <v>2</v>
      </c>
      <c r="L54" s="105">
        <v>50</v>
      </c>
      <c r="M54" s="105">
        <v>2</v>
      </c>
      <c r="N54" s="105">
        <v>59</v>
      </c>
      <c r="O54" s="105">
        <v>2</v>
      </c>
      <c r="P54" s="105">
        <v>7</v>
      </c>
      <c r="Q54" s="105">
        <f>SUM(C54,E54,G54,I54,K54,M54,O54)</f>
        <v>13</v>
      </c>
      <c r="R54" s="105">
        <f>SUM(D54,F54,H54,J54,L54,N54,P54)</f>
        <v>292</v>
      </c>
    </row>
    <row r="55" spans="1:18" ht="12" customHeight="1">
      <c r="A55" s="354"/>
      <c r="B55" s="346" t="s">
        <v>252</v>
      </c>
      <c r="C55" s="99"/>
      <c r="D55" s="151" t="s">
        <v>288</v>
      </c>
      <c r="E55" s="101"/>
      <c r="F55" s="151" t="s">
        <v>286</v>
      </c>
      <c r="G55" s="101"/>
      <c r="H55" s="115" t="s">
        <v>286</v>
      </c>
      <c r="I55" s="101"/>
      <c r="J55" s="150" t="s">
        <v>345</v>
      </c>
      <c r="K55" s="101"/>
      <c r="L55" s="151" t="s">
        <v>338</v>
      </c>
      <c r="M55" s="101"/>
      <c r="N55" s="103"/>
      <c r="O55" s="101"/>
      <c r="P55" s="101"/>
      <c r="Q55" s="101"/>
      <c r="R55" s="101"/>
    </row>
    <row r="56" spans="1:18" ht="12" customHeight="1">
      <c r="A56" s="355"/>
      <c r="B56" s="346"/>
      <c r="C56" s="104">
        <v>3</v>
      </c>
      <c r="D56" s="105">
        <v>84</v>
      </c>
      <c r="E56" s="105">
        <v>4</v>
      </c>
      <c r="F56" s="105">
        <v>115</v>
      </c>
      <c r="G56" s="105">
        <v>3</v>
      </c>
      <c r="H56" s="105">
        <v>92</v>
      </c>
      <c r="I56" s="105">
        <v>3</v>
      </c>
      <c r="J56" s="105">
        <v>106</v>
      </c>
      <c r="K56" s="105">
        <v>3</v>
      </c>
      <c r="L56" s="105">
        <v>101</v>
      </c>
      <c r="M56" s="105">
        <v>3</v>
      </c>
      <c r="N56" s="105">
        <v>113</v>
      </c>
      <c r="O56" s="105">
        <v>2</v>
      </c>
      <c r="P56" s="105">
        <v>14</v>
      </c>
      <c r="Q56" s="105">
        <f>SUM(C56,E56,G56,I56,K56,M56,O56)</f>
        <v>21</v>
      </c>
      <c r="R56" s="105">
        <f>SUM(D56,F56,H56,J56,L56,N56,P56)</f>
        <v>625</v>
      </c>
    </row>
    <row r="57" spans="1:18" ht="12" customHeight="1">
      <c r="A57" s="347" t="s">
        <v>253</v>
      </c>
      <c r="B57" s="348"/>
      <c r="C57" s="99"/>
      <c r="D57" s="153" t="s">
        <v>289</v>
      </c>
      <c r="E57" s="108"/>
      <c r="F57" s="154" t="s">
        <v>350</v>
      </c>
      <c r="G57" s="108"/>
      <c r="H57" s="156" t="s">
        <v>372</v>
      </c>
      <c r="I57" s="108"/>
      <c r="J57" s="109" t="s">
        <v>353</v>
      </c>
      <c r="K57" s="108"/>
      <c r="L57" s="107" t="s">
        <v>349</v>
      </c>
      <c r="M57" s="108"/>
      <c r="N57" s="107" t="s">
        <v>354</v>
      </c>
      <c r="O57" s="101"/>
      <c r="P57" s="101"/>
      <c r="Q57" s="101"/>
      <c r="R57" s="101"/>
    </row>
    <row r="58" spans="1:18" ht="12" customHeight="1">
      <c r="A58" s="349"/>
      <c r="B58" s="350"/>
      <c r="C58" s="104">
        <f>SUM(C5:C57)</f>
        <v>49</v>
      </c>
      <c r="D58" s="110">
        <f>SUM(D6,D8,D10,D12,D14,D16,D18,D20,D22,D24,D26,D28,D30,D32,D34,D36,D38,D40,D42,D44,,D46,D48,D50,D52,D54,D56)</f>
        <v>1253</v>
      </c>
      <c r="E58" s="104">
        <f>SUM(E5:E57)</f>
        <v>53</v>
      </c>
      <c r="F58" s="110">
        <f>SUM(F6,F8,F10,F12,F14,F16,F18,F20,F22,F24,F26,F28,F30,F32,F34,F36,F38,F40,F42,F44,F46,F48,F50,F52,F54,F56)</f>
        <v>1329</v>
      </c>
      <c r="G58" s="104">
        <f>SUM(G5:G57)</f>
        <v>47</v>
      </c>
      <c r="H58" s="110">
        <f>SUM(H6,H8,H10,H12,H14,H16,H18,H20,H22,H24,H26,H28,H30,H32,H34,H36,H38,H40,H42,H44,H46,H48,H50,H52,H54,H56)</f>
        <v>1313</v>
      </c>
      <c r="I58" s="104">
        <f>SUM(I5:I57)</f>
        <v>49</v>
      </c>
      <c r="J58" s="110">
        <f>SUM(J6,J8,J10,J12,J14,J16,J18,J20,J22,J24,J26,J28,J30,J32,J34,J36,J38,J40,J42,J44,J46,J48,J50,J52,J54,J56)</f>
        <v>1378</v>
      </c>
      <c r="K58" s="104">
        <f>SUM(K5:K57)</f>
        <v>50</v>
      </c>
      <c r="L58" s="110">
        <f>SUM(L6,L8,L10,L12,L14,L16,L18,L20,L22,L24,L26,L28,L30,L32,L34,L36,L38,L40,L42,L44,L46,L48,L50,L52,L54,L56)</f>
        <v>1417</v>
      </c>
      <c r="M58" s="104">
        <f>SUM(M5:M57)</f>
        <v>51</v>
      </c>
      <c r="N58" s="110">
        <f>SUM(N6,N8,N10,N12,N14,N16,N18,N20,N22,N24,N26,N28,N30,N32,N34,N36,N38,N40,N42,N44,N46,N48,N50,N52,N54,N56)</f>
        <v>1437</v>
      </c>
      <c r="O58" s="111">
        <f>SUM(O5:O56)</f>
        <v>47</v>
      </c>
      <c r="P58" s="111">
        <f>SUM(P5:P56)</f>
        <v>153</v>
      </c>
      <c r="Q58" s="110">
        <f>SUM(C58,E58,G58,I58,K58,M58,O58)</f>
        <v>346</v>
      </c>
      <c r="R58" s="110">
        <f>SUM(D58,F58,H58,J58,L58,N58,P58)</f>
        <v>8280</v>
      </c>
    </row>
  </sheetData>
  <mergeCells count="38">
    <mergeCell ref="N2:R2"/>
    <mergeCell ref="C3:D3"/>
    <mergeCell ref="E3:F3"/>
    <mergeCell ref="G3:H3"/>
    <mergeCell ref="I3:J3"/>
    <mergeCell ref="K3:L3"/>
    <mergeCell ref="M3:N3"/>
    <mergeCell ref="O3:P3"/>
    <mergeCell ref="Q3:R3"/>
    <mergeCell ref="A4:B4"/>
    <mergeCell ref="A5:A56"/>
    <mergeCell ref="B5:B6"/>
    <mergeCell ref="B7:B8"/>
    <mergeCell ref="B9:B10"/>
    <mergeCell ref="B11:B12"/>
    <mergeCell ref="B13:B14"/>
    <mergeCell ref="B15:B16"/>
    <mergeCell ref="B17:B18"/>
    <mergeCell ref="B19:B20"/>
    <mergeCell ref="B43:B44"/>
    <mergeCell ref="B21:B22"/>
    <mergeCell ref="B23:B24"/>
    <mergeCell ref="B25:B26"/>
    <mergeCell ref="B27:B28"/>
    <mergeCell ref="B29:B30"/>
    <mergeCell ref="B31:B32"/>
    <mergeCell ref="B33:B34"/>
    <mergeCell ref="B35:B36"/>
    <mergeCell ref="B37:B38"/>
    <mergeCell ref="B39:B40"/>
    <mergeCell ref="B41:B42"/>
    <mergeCell ref="A57:B58"/>
    <mergeCell ref="B45:B46"/>
    <mergeCell ref="B47:B48"/>
    <mergeCell ref="B49:B50"/>
    <mergeCell ref="B51:B52"/>
    <mergeCell ref="B53:B54"/>
    <mergeCell ref="B55:B56"/>
  </mergeCells>
  <phoneticPr fontId="1"/>
  <pageMargins left="0.7" right="0.7" top="0.75" bottom="0.75" header="0.3" footer="0.3"/>
  <pageSetup paperSize="9" orientation="portrait" horizontalDpi="300" verticalDpi="300" r:id="rId1"/>
  <ignoredErrors>
    <ignoredError sqref="H5 D8:J8 F29:R32 F57:G57 I57:R57 F52:R52 F51:I51 K51:R51 D7:I7 K7:P7 D10:P28 D9:I9 K9:P9 K8:P8 J5:J7 J9 F38:R44 F37:K37 M37:R37 F46:R48 F45:J45 K45:R45 F50:R50 F49:J49 K49:R49 F54:R56 F53:H53 I53:R53 F36:R36 F35:M35 O35:R35 F34:R34 F33:I33 K33:R33" numberStoredAsText="1"/>
    <ignoredError sqref="F58:R58" numberStoredAsText="1" formula="1"/>
    <ignoredError sqref="D58:E58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N47"/>
  <sheetViews>
    <sheetView showGridLines="0" zoomScaleNormal="100" workbookViewId="0">
      <selection activeCell="J10" sqref="J10:J11"/>
    </sheetView>
  </sheetViews>
  <sheetFormatPr defaultRowHeight="13.5"/>
  <cols>
    <col min="1" max="1" width="2.5" style="157" customWidth="1"/>
    <col min="2" max="2" width="3.75" style="157" customWidth="1"/>
    <col min="3" max="4" width="5" style="157" customWidth="1"/>
    <col min="5" max="5" width="9" style="157" hidden="1" customWidth="1"/>
    <col min="6" max="6" width="10" style="157" customWidth="1"/>
    <col min="7" max="7" width="5" style="157" customWidth="1"/>
    <col min="8" max="8" width="10" style="157" customWidth="1"/>
    <col min="9" max="9" width="5" style="157" customWidth="1"/>
    <col min="10" max="10" width="10" style="157" customWidth="1"/>
    <col min="11" max="11" width="5" style="157" customWidth="1"/>
    <col min="12" max="12" width="10" style="157" customWidth="1"/>
    <col min="13" max="13" width="5" style="157" customWidth="1"/>
    <col min="14" max="14" width="10" style="157" customWidth="1"/>
    <col min="15" max="16384" width="9" style="157"/>
  </cols>
  <sheetData>
    <row r="1" spans="1:14" ht="15" customHeight="1">
      <c r="A1" s="47"/>
      <c r="B1" s="47"/>
      <c r="C1" s="47"/>
      <c r="D1" s="12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14">
      <c r="A2" s="47"/>
      <c r="B2" s="47"/>
      <c r="C2" s="47"/>
      <c r="D2" s="128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14" ht="13.5" customHeight="1">
      <c r="A3" s="48"/>
      <c r="B3" s="371" t="s">
        <v>254</v>
      </c>
      <c r="C3" s="372"/>
      <c r="D3" s="370" t="s">
        <v>296</v>
      </c>
      <c r="E3" s="361"/>
      <c r="F3" s="362"/>
      <c r="G3" s="370" t="s">
        <v>298</v>
      </c>
      <c r="H3" s="362"/>
      <c r="I3" s="370" t="s">
        <v>299</v>
      </c>
      <c r="J3" s="362"/>
      <c r="K3" s="370" t="s">
        <v>300</v>
      </c>
      <c r="L3" s="362"/>
      <c r="M3" s="361" t="s">
        <v>301</v>
      </c>
      <c r="N3" s="362"/>
    </row>
    <row r="4" spans="1:14" ht="41.25" customHeight="1">
      <c r="A4" s="367" t="s">
        <v>3</v>
      </c>
      <c r="B4" s="368"/>
      <c r="C4" s="369"/>
      <c r="D4" s="133" t="s">
        <v>295</v>
      </c>
      <c r="E4" s="133"/>
      <c r="F4" s="129" t="s">
        <v>297</v>
      </c>
      <c r="G4" s="129" t="s">
        <v>295</v>
      </c>
      <c r="H4" s="129" t="s">
        <v>266</v>
      </c>
      <c r="I4" s="129" t="s">
        <v>355</v>
      </c>
      <c r="J4" s="129" t="s">
        <v>356</v>
      </c>
      <c r="K4" s="158" t="s">
        <v>355</v>
      </c>
      <c r="L4" s="159" t="s">
        <v>356</v>
      </c>
      <c r="M4" s="129" t="s">
        <v>355</v>
      </c>
      <c r="N4" s="129" t="s">
        <v>356</v>
      </c>
    </row>
    <row r="5" spans="1:14" s="161" customFormat="1" ht="12" customHeight="1">
      <c r="A5" s="353" t="s">
        <v>257</v>
      </c>
      <c r="B5" s="363" t="s">
        <v>136</v>
      </c>
      <c r="C5" s="364"/>
      <c r="D5" s="160"/>
      <c r="E5" s="101"/>
      <c r="F5" s="118"/>
      <c r="G5" s="117"/>
      <c r="H5" s="162" t="s">
        <v>370</v>
      </c>
      <c r="I5" s="117"/>
      <c r="J5" s="134" t="s">
        <v>357</v>
      </c>
      <c r="K5" s="101"/>
      <c r="L5" s="117"/>
      <c r="M5" s="117"/>
      <c r="N5" s="117"/>
    </row>
    <row r="6" spans="1:14" s="161" customFormat="1" ht="12" customHeight="1">
      <c r="A6" s="354"/>
      <c r="B6" s="365"/>
      <c r="C6" s="366"/>
      <c r="D6" s="105">
        <v>3</v>
      </c>
      <c r="E6" s="105"/>
      <c r="F6" s="120">
        <v>90</v>
      </c>
      <c r="G6" s="120">
        <v>3</v>
      </c>
      <c r="H6" s="120">
        <v>111</v>
      </c>
      <c r="I6" s="123">
        <v>3</v>
      </c>
      <c r="J6" s="120">
        <v>106</v>
      </c>
      <c r="K6" s="105">
        <v>2</v>
      </c>
      <c r="L6" s="120">
        <v>6</v>
      </c>
      <c r="M6" s="120">
        <f>SUM(D6,G6,I6,K6)</f>
        <v>11</v>
      </c>
      <c r="N6" s="120">
        <f>SUM(F6,H6,J6,L6)</f>
        <v>313</v>
      </c>
    </row>
    <row r="7" spans="1:14" s="161" customFormat="1" ht="12" customHeight="1">
      <c r="A7" s="354"/>
      <c r="B7" s="363" t="s">
        <v>140</v>
      </c>
      <c r="C7" s="364"/>
      <c r="D7" s="101"/>
      <c r="E7" s="101"/>
      <c r="F7" s="134" t="s">
        <v>366</v>
      </c>
      <c r="G7" s="117"/>
      <c r="H7" s="163" t="s">
        <v>378</v>
      </c>
      <c r="I7" s="117"/>
      <c r="J7" s="162" t="s">
        <v>384</v>
      </c>
      <c r="K7" s="101"/>
      <c r="L7" s="117"/>
      <c r="M7" s="117"/>
      <c r="N7" s="117"/>
    </row>
    <row r="8" spans="1:14" s="161" customFormat="1" ht="12" customHeight="1">
      <c r="A8" s="354"/>
      <c r="B8" s="365"/>
      <c r="C8" s="366"/>
      <c r="D8" s="105">
        <v>4</v>
      </c>
      <c r="E8" s="105"/>
      <c r="F8" s="120">
        <v>123</v>
      </c>
      <c r="G8" s="120">
        <v>4</v>
      </c>
      <c r="H8" s="120">
        <v>141</v>
      </c>
      <c r="I8" s="123">
        <v>4</v>
      </c>
      <c r="J8" s="120">
        <v>137</v>
      </c>
      <c r="K8" s="105">
        <v>2</v>
      </c>
      <c r="L8" s="120">
        <v>6</v>
      </c>
      <c r="M8" s="120">
        <f>SUM(D8,G8,I8,K8)</f>
        <v>14</v>
      </c>
      <c r="N8" s="120">
        <f>SUM(F8,H8,J8,L8)</f>
        <v>407</v>
      </c>
    </row>
    <row r="9" spans="1:14" s="161" customFormat="1" ht="12" customHeight="1">
      <c r="A9" s="354"/>
      <c r="B9" s="363" t="s">
        <v>144</v>
      </c>
      <c r="C9" s="364"/>
      <c r="D9" s="101"/>
      <c r="E9" s="101"/>
      <c r="F9" s="134" t="s">
        <v>366</v>
      </c>
      <c r="G9" s="117"/>
      <c r="H9" s="163" t="s">
        <v>360</v>
      </c>
      <c r="I9" s="117"/>
      <c r="J9" s="162" t="s">
        <v>369</v>
      </c>
      <c r="K9" s="101"/>
      <c r="L9" s="117"/>
      <c r="M9" s="117"/>
      <c r="N9" s="117"/>
    </row>
    <row r="10" spans="1:14" s="161" customFormat="1" ht="12" customHeight="1">
      <c r="A10" s="354"/>
      <c r="B10" s="365"/>
      <c r="C10" s="366"/>
      <c r="D10" s="105">
        <v>5</v>
      </c>
      <c r="E10" s="105"/>
      <c r="F10" s="120">
        <v>160</v>
      </c>
      <c r="G10" s="120">
        <v>5</v>
      </c>
      <c r="H10" s="120">
        <v>174</v>
      </c>
      <c r="I10" s="123">
        <v>5</v>
      </c>
      <c r="J10" s="120">
        <v>179</v>
      </c>
      <c r="K10" s="105">
        <v>2</v>
      </c>
      <c r="L10" s="120">
        <v>10</v>
      </c>
      <c r="M10" s="120">
        <f>SUM(D10,G10,I10,K10)</f>
        <v>17</v>
      </c>
      <c r="N10" s="120">
        <f>SUM(F10,H10,J10,L10)</f>
        <v>523</v>
      </c>
    </row>
    <row r="11" spans="1:14" s="161" customFormat="1" ht="12" customHeight="1">
      <c r="A11" s="354"/>
      <c r="B11" s="363" t="s">
        <v>258</v>
      </c>
      <c r="C11" s="364"/>
      <c r="D11" s="101"/>
      <c r="E11" s="101"/>
      <c r="F11" s="165" t="s">
        <v>371</v>
      </c>
      <c r="G11" s="117"/>
      <c r="H11" s="163" t="s">
        <v>361</v>
      </c>
      <c r="I11" s="124"/>
      <c r="J11" s="162" t="s">
        <v>364</v>
      </c>
      <c r="K11" s="101"/>
      <c r="L11" s="117"/>
      <c r="M11" s="117"/>
      <c r="N11" s="117"/>
    </row>
    <row r="12" spans="1:14" s="161" customFormat="1" ht="12" customHeight="1">
      <c r="A12" s="354"/>
      <c r="B12" s="365"/>
      <c r="C12" s="366"/>
      <c r="D12" s="105">
        <v>7</v>
      </c>
      <c r="E12" s="105"/>
      <c r="F12" s="120">
        <v>230</v>
      </c>
      <c r="G12" s="120">
        <v>6</v>
      </c>
      <c r="H12" s="120">
        <v>220</v>
      </c>
      <c r="I12" s="123">
        <v>6</v>
      </c>
      <c r="J12" s="120">
        <v>220</v>
      </c>
      <c r="K12" s="105">
        <v>2</v>
      </c>
      <c r="L12" s="120">
        <v>10</v>
      </c>
      <c r="M12" s="120">
        <f>SUM(D12,G12,I12,K12)</f>
        <v>21</v>
      </c>
      <c r="N12" s="120">
        <f>SUM(F12,H12,J12,L12)</f>
        <v>680</v>
      </c>
    </row>
    <row r="13" spans="1:14" s="161" customFormat="1" ht="12" customHeight="1">
      <c r="A13" s="354"/>
      <c r="B13" s="363" t="s">
        <v>153</v>
      </c>
      <c r="C13" s="364"/>
      <c r="D13" s="103"/>
      <c r="E13" s="103"/>
      <c r="F13" s="121" t="s">
        <v>385</v>
      </c>
      <c r="G13" s="117"/>
      <c r="H13" s="163" t="s">
        <v>362</v>
      </c>
      <c r="I13" s="117"/>
      <c r="J13" s="134" t="s">
        <v>358</v>
      </c>
      <c r="K13" s="101"/>
      <c r="L13" s="117"/>
      <c r="M13" s="117"/>
      <c r="N13" s="117"/>
    </row>
    <row r="14" spans="1:14" s="161" customFormat="1" ht="12" customHeight="1">
      <c r="A14" s="354"/>
      <c r="B14" s="365"/>
      <c r="C14" s="366"/>
      <c r="D14" s="105">
        <v>8</v>
      </c>
      <c r="E14" s="105"/>
      <c r="F14" s="120">
        <v>254</v>
      </c>
      <c r="G14" s="120">
        <v>7</v>
      </c>
      <c r="H14" s="120">
        <v>266</v>
      </c>
      <c r="I14" s="123">
        <v>8</v>
      </c>
      <c r="J14" s="120">
        <v>283</v>
      </c>
      <c r="K14" s="105">
        <v>2</v>
      </c>
      <c r="L14" s="120">
        <v>12</v>
      </c>
      <c r="M14" s="120">
        <f>SUM(D14,G14,I14,K14)</f>
        <v>25</v>
      </c>
      <c r="N14" s="120">
        <f>SUM(F14,H14,J14,L14)</f>
        <v>815</v>
      </c>
    </row>
    <row r="15" spans="1:14" s="161" customFormat="1" ht="12" customHeight="1">
      <c r="A15" s="354"/>
      <c r="B15" s="363" t="s">
        <v>259</v>
      </c>
      <c r="C15" s="364"/>
      <c r="D15" s="101"/>
      <c r="E15" s="101"/>
      <c r="F15" s="118" t="s">
        <v>386</v>
      </c>
      <c r="G15" s="117"/>
      <c r="H15" s="134" t="s">
        <v>363</v>
      </c>
      <c r="I15" s="121"/>
      <c r="J15" s="134" t="s">
        <v>357</v>
      </c>
      <c r="K15" s="101"/>
      <c r="L15" s="117"/>
      <c r="M15" s="117"/>
      <c r="N15" s="117"/>
    </row>
    <row r="16" spans="1:14" s="161" customFormat="1" ht="12" customHeight="1">
      <c r="A16" s="354"/>
      <c r="B16" s="365"/>
      <c r="C16" s="366"/>
      <c r="D16" s="105">
        <v>3</v>
      </c>
      <c r="E16" s="105"/>
      <c r="F16" s="122">
        <v>105</v>
      </c>
      <c r="G16" s="120">
        <v>4</v>
      </c>
      <c r="H16" s="120">
        <v>126</v>
      </c>
      <c r="I16" s="123">
        <v>3</v>
      </c>
      <c r="J16" s="120">
        <v>115</v>
      </c>
      <c r="K16" s="105">
        <v>2</v>
      </c>
      <c r="L16" s="120">
        <v>8</v>
      </c>
      <c r="M16" s="120">
        <f>SUM(D16,G16,I16,K16)</f>
        <v>12</v>
      </c>
      <c r="N16" s="120">
        <f>SUM(F16,H16,J16,L16)</f>
        <v>354</v>
      </c>
    </row>
    <row r="17" spans="1:14" s="161" customFormat="1" ht="12" customHeight="1">
      <c r="A17" s="354"/>
      <c r="B17" s="363" t="s">
        <v>260</v>
      </c>
      <c r="C17" s="364"/>
      <c r="D17" s="101"/>
      <c r="E17" s="101"/>
      <c r="F17" s="165" t="s">
        <v>367</v>
      </c>
      <c r="G17" s="117"/>
      <c r="H17" s="164" t="s">
        <v>358</v>
      </c>
      <c r="I17" s="117"/>
      <c r="J17" s="125">
        <v>1</v>
      </c>
      <c r="K17" s="101"/>
      <c r="L17" s="117"/>
      <c r="M17" s="117"/>
      <c r="N17" s="117"/>
    </row>
    <row r="18" spans="1:14" s="161" customFormat="1" ht="12" customHeight="1">
      <c r="A18" s="354"/>
      <c r="B18" s="365"/>
      <c r="C18" s="366"/>
      <c r="D18" s="105">
        <v>2</v>
      </c>
      <c r="E18" s="105"/>
      <c r="F18" s="120">
        <v>36</v>
      </c>
      <c r="G18" s="120">
        <v>1</v>
      </c>
      <c r="H18" s="120">
        <v>27</v>
      </c>
      <c r="I18" s="123">
        <v>1</v>
      </c>
      <c r="J18" s="120">
        <v>39</v>
      </c>
      <c r="K18" s="105">
        <v>2</v>
      </c>
      <c r="L18" s="120">
        <v>5</v>
      </c>
      <c r="M18" s="120">
        <f>SUM(D18,G18,I18,K18)</f>
        <v>6</v>
      </c>
      <c r="N18" s="120">
        <f>SUM(F18,H18,J18,L18)</f>
        <v>107</v>
      </c>
    </row>
    <row r="19" spans="1:14" s="161" customFormat="1" ht="12" customHeight="1">
      <c r="A19" s="354"/>
      <c r="B19" s="363" t="s">
        <v>92</v>
      </c>
      <c r="C19" s="364"/>
      <c r="D19" s="101"/>
      <c r="E19" s="101"/>
      <c r="F19" s="118" t="s">
        <v>387</v>
      </c>
      <c r="G19" s="117"/>
      <c r="H19" s="164" t="s">
        <v>357</v>
      </c>
      <c r="I19" s="117"/>
      <c r="J19" s="125"/>
      <c r="K19" s="101"/>
      <c r="L19" s="117"/>
      <c r="M19" s="117"/>
      <c r="N19" s="117"/>
    </row>
    <row r="20" spans="1:14" s="161" customFormat="1" ht="12" customHeight="1">
      <c r="A20" s="354"/>
      <c r="B20" s="365"/>
      <c r="C20" s="366"/>
      <c r="D20" s="105">
        <v>2</v>
      </c>
      <c r="E20" s="105"/>
      <c r="F20" s="120">
        <v>59</v>
      </c>
      <c r="G20" s="120">
        <v>2</v>
      </c>
      <c r="H20" s="120">
        <v>73</v>
      </c>
      <c r="I20" s="123">
        <v>3</v>
      </c>
      <c r="J20" s="120">
        <v>83</v>
      </c>
      <c r="K20" s="105">
        <v>2</v>
      </c>
      <c r="L20" s="120">
        <v>6</v>
      </c>
      <c r="M20" s="120">
        <f>SUM(D20,G20,I20,K20)</f>
        <v>9</v>
      </c>
      <c r="N20" s="120">
        <f>SUM(F20,H20,J20,L20)</f>
        <v>221</v>
      </c>
    </row>
    <row r="21" spans="1:14" s="161" customFormat="1" ht="12" customHeight="1">
      <c r="A21" s="354"/>
      <c r="B21" s="363" t="s">
        <v>168</v>
      </c>
      <c r="C21" s="364"/>
      <c r="D21" s="101"/>
      <c r="E21" s="101"/>
      <c r="F21" s="165" t="s">
        <v>367</v>
      </c>
      <c r="G21" s="117"/>
      <c r="H21" s="163" t="s">
        <v>365</v>
      </c>
      <c r="I21" s="117"/>
      <c r="J21" s="134" t="s">
        <v>358</v>
      </c>
      <c r="K21" s="101"/>
      <c r="L21" s="117"/>
      <c r="M21" s="117"/>
      <c r="N21" s="117"/>
    </row>
    <row r="22" spans="1:14" s="161" customFormat="1" ht="12" customHeight="1">
      <c r="A22" s="354"/>
      <c r="B22" s="365"/>
      <c r="C22" s="366"/>
      <c r="D22" s="105">
        <v>3</v>
      </c>
      <c r="E22" s="105"/>
      <c r="F22" s="120">
        <v>97</v>
      </c>
      <c r="G22" s="120">
        <v>3</v>
      </c>
      <c r="H22" s="120">
        <v>96</v>
      </c>
      <c r="I22" s="123">
        <v>3</v>
      </c>
      <c r="J22" s="120">
        <v>115</v>
      </c>
      <c r="K22" s="105">
        <v>2</v>
      </c>
      <c r="L22" s="120">
        <v>6</v>
      </c>
      <c r="M22" s="120">
        <f>SUM(D22,G22,I22,K22)</f>
        <v>11</v>
      </c>
      <c r="N22" s="120">
        <f>SUM(F22,H22,J22,L22)</f>
        <v>314</v>
      </c>
    </row>
    <row r="23" spans="1:14" s="161" customFormat="1" ht="12" customHeight="1">
      <c r="A23" s="354"/>
      <c r="B23" s="363" t="s">
        <v>172</v>
      </c>
      <c r="C23" s="364"/>
      <c r="D23" s="101"/>
      <c r="E23" s="101"/>
      <c r="F23" s="134" t="s">
        <v>366</v>
      </c>
      <c r="G23" s="117"/>
      <c r="H23" s="164" t="s">
        <v>358</v>
      </c>
      <c r="I23" s="117"/>
      <c r="J23" s="162" t="s">
        <v>388</v>
      </c>
      <c r="K23" s="101"/>
      <c r="L23" s="117"/>
      <c r="M23" s="117"/>
      <c r="N23" s="117"/>
    </row>
    <row r="24" spans="1:14" s="161" customFormat="1" ht="12" customHeight="1">
      <c r="A24" s="354"/>
      <c r="B24" s="365"/>
      <c r="C24" s="366"/>
      <c r="D24" s="105">
        <v>4</v>
      </c>
      <c r="E24" s="105"/>
      <c r="F24" s="120">
        <v>120</v>
      </c>
      <c r="G24" s="120">
        <v>4</v>
      </c>
      <c r="H24" s="120">
        <v>134</v>
      </c>
      <c r="I24" s="123">
        <v>4</v>
      </c>
      <c r="J24" s="120">
        <v>137</v>
      </c>
      <c r="K24" s="105">
        <v>2</v>
      </c>
      <c r="L24" s="120">
        <v>6</v>
      </c>
      <c r="M24" s="120">
        <f>SUM(D24,G24,I24,K24)</f>
        <v>14</v>
      </c>
      <c r="N24" s="120">
        <f>SUM(F24,H24,J24,L24)</f>
        <v>397</v>
      </c>
    </row>
    <row r="25" spans="1:14" s="161" customFormat="1" ht="12" customHeight="1">
      <c r="A25" s="354"/>
      <c r="B25" s="363" t="s">
        <v>261</v>
      </c>
      <c r="C25" s="364"/>
      <c r="D25" s="101"/>
      <c r="E25" s="101"/>
      <c r="F25" s="117"/>
      <c r="G25" s="117"/>
      <c r="H25" s="117"/>
      <c r="I25" s="117"/>
      <c r="J25" s="117"/>
      <c r="K25" s="101"/>
      <c r="L25" s="117"/>
      <c r="M25" s="117"/>
      <c r="N25" s="117"/>
    </row>
    <row r="26" spans="1:14" s="161" customFormat="1" ht="12" customHeight="1">
      <c r="A26" s="354"/>
      <c r="B26" s="365"/>
      <c r="C26" s="366"/>
      <c r="D26" s="105">
        <v>2</v>
      </c>
      <c r="E26" s="105"/>
      <c r="F26" s="120">
        <v>53</v>
      </c>
      <c r="G26" s="120">
        <v>2</v>
      </c>
      <c r="H26" s="120">
        <v>54</v>
      </c>
      <c r="I26" s="123">
        <v>2</v>
      </c>
      <c r="J26" s="120">
        <v>61</v>
      </c>
      <c r="K26" s="105">
        <v>0</v>
      </c>
      <c r="L26" s="120">
        <v>0</v>
      </c>
      <c r="M26" s="120">
        <f>SUM(D26,G26,I26,K26)</f>
        <v>6</v>
      </c>
      <c r="N26" s="120">
        <f>SUM(F26,H26,J26,L26)</f>
        <v>168</v>
      </c>
    </row>
    <row r="27" spans="1:14" s="161" customFormat="1" ht="12" customHeight="1">
      <c r="A27" s="354"/>
      <c r="B27" s="363" t="s">
        <v>262</v>
      </c>
      <c r="C27" s="364"/>
      <c r="D27" s="101"/>
      <c r="E27" s="101"/>
      <c r="F27" s="121"/>
      <c r="G27" s="117"/>
      <c r="H27" s="164" t="s">
        <v>357</v>
      </c>
      <c r="I27" s="117"/>
      <c r="J27" s="125">
        <v>1</v>
      </c>
      <c r="K27" s="101"/>
      <c r="L27" s="117"/>
      <c r="M27" s="117"/>
      <c r="N27" s="117"/>
    </row>
    <row r="28" spans="1:14" s="161" customFormat="1" ht="12" customHeight="1">
      <c r="A28" s="355"/>
      <c r="B28" s="365"/>
      <c r="C28" s="366"/>
      <c r="D28" s="105">
        <v>4</v>
      </c>
      <c r="E28" s="105"/>
      <c r="F28" s="120">
        <v>124</v>
      </c>
      <c r="G28" s="120">
        <v>3</v>
      </c>
      <c r="H28" s="120">
        <v>96</v>
      </c>
      <c r="I28" s="123">
        <v>4</v>
      </c>
      <c r="J28" s="120">
        <v>139</v>
      </c>
      <c r="K28" s="105">
        <v>2</v>
      </c>
      <c r="L28" s="120">
        <v>2</v>
      </c>
      <c r="M28" s="120">
        <f>SUM(D28,G28,I28,K28)</f>
        <v>13</v>
      </c>
      <c r="N28" s="120">
        <f>SUM(F28,H28,J28,L28)</f>
        <v>361</v>
      </c>
    </row>
    <row r="29" spans="1:14" s="161" customFormat="1" ht="12" customHeight="1">
      <c r="A29" s="347" t="s">
        <v>253</v>
      </c>
      <c r="B29" s="359"/>
      <c r="C29" s="348"/>
      <c r="D29" s="101"/>
      <c r="E29" s="101"/>
      <c r="F29" s="107" t="s">
        <v>359</v>
      </c>
      <c r="G29" s="117"/>
      <c r="H29" s="163" t="s">
        <v>368</v>
      </c>
      <c r="I29" s="117"/>
      <c r="J29" s="121" t="s">
        <v>389</v>
      </c>
      <c r="K29" s="101"/>
      <c r="L29" s="117"/>
      <c r="M29" s="117"/>
      <c r="N29" s="117"/>
    </row>
    <row r="30" spans="1:14" s="161" customFormat="1" ht="12" customHeight="1">
      <c r="A30" s="349"/>
      <c r="B30" s="360"/>
      <c r="C30" s="350"/>
      <c r="D30" s="104">
        <f>SUM(D5:D28)</f>
        <v>47</v>
      </c>
      <c r="E30" s="120"/>
      <c r="F30" s="168">
        <f>SUM(F6,F8,F10,F12,F14,F16,F18,F20,F22,F24,F26,F28)</f>
        <v>1451</v>
      </c>
      <c r="G30" s="131">
        <f>SUM(G5:G28)</f>
        <v>44</v>
      </c>
      <c r="H30" s="110">
        <f>SUM(H6,H8,H10,H12,H14,H16,H18,H20,H22,H24,H26,H28)</f>
        <v>1518</v>
      </c>
      <c r="I30" s="126">
        <f>SUM(I5:I28)</f>
        <v>46</v>
      </c>
      <c r="J30" s="131">
        <f>SUM(J6,J8,J10,J12,J14,J16,J18,J20,J22,J24,J26,J28)</f>
        <v>1614</v>
      </c>
      <c r="K30" s="105">
        <f>SUM(K5:K28)</f>
        <v>22</v>
      </c>
      <c r="L30" s="120">
        <f>SUM(L5:L28)</f>
        <v>77</v>
      </c>
      <c r="M30" s="132">
        <f>SUM(D30,G30,I30,K30)</f>
        <v>159</v>
      </c>
      <c r="N30" s="126">
        <f>SUM(F30,H30,J30,L30)</f>
        <v>4660</v>
      </c>
    </row>
    <row r="31" spans="1:14">
      <c r="A31" s="47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</row>
    <row r="32" spans="1:14">
      <c r="A32" s="51" t="s">
        <v>379</v>
      </c>
      <c r="B32" s="51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</row>
    <row r="33" spans="1:14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</row>
    <row r="34" spans="1:14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</row>
    <row r="38" spans="1:14" ht="13.5" customHeight="1"/>
    <row r="47" spans="1:14" ht="13.5" customHeight="1"/>
  </sheetData>
  <mergeCells count="21">
    <mergeCell ref="D3:F3"/>
    <mergeCell ref="G3:H3"/>
    <mergeCell ref="I3:J3"/>
    <mergeCell ref="K3:L3"/>
    <mergeCell ref="B3:C3"/>
    <mergeCell ref="A29:C30"/>
    <mergeCell ref="M3:N3"/>
    <mergeCell ref="A5:A28"/>
    <mergeCell ref="B5:C6"/>
    <mergeCell ref="A4:C4"/>
    <mergeCell ref="B7:C8"/>
    <mergeCell ref="B11:C12"/>
    <mergeCell ref="B9:C10"/>
    <mergeCell ref="B15:C16"/>
    <mergeCell ref="B13:C14"/>
    <mergeCell ref="B19:C20"/>
    <mergeCell ref="B17:C18"/>
    <mergeCell ref="B23:C24"/>
    <mergeCell ref="B21:C22"/>
    <mergeCell ref="B25:C26"/>
    <mergeCell ref="B27:C28"/>
  </mergeCells>
  <phoneticPr fontId="1"/>
  <pageMargins left="0.7" right="0.7" top="0.75" bottom="0.75" header="0.3" footer="0.3"/>
  <pageSetup paperSize="9" orientation="portrait" r:id="rId1"/>
  <ignoredErrors>
    <ignoredError sqref="F8:N12 F30 J5 F7:I7 K7:N7 F14:N14 G13:N13 F16:N18 G15:N15 F20:N22 G19:N19 F24:N28 F23:I23 K23:N23 F29:I29 K29:N29" numberStoredAsText="1"/>
    <ignoredError sqref="G30:N30" numberStoredAsText="1" 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2:T38"/>
  <sheetViews>
    <sheetView showGridLines="0" zoomScaleNormal="100" workbookViewId="0">
      <selection activeCell="J10" sqref="J10:J11"/>
    </sheetView>
  </sheetViews>
  <sheetFormatPr defaultRowHeight="13.5"/>
  <cols>
    <col min="1" max="1" width="2.5" customWidth="1"/>
    <col min="2" max="2" width="3.125" customWidth="1"/>
    <col min="3" max="3" width="6.875" customWidth="1"/>
    <col min="4" max="4" width="9" hidden="1" customWidth="1"/>
    <col min="5" max="5" width="3.125" customWidth="1"/>
    <col min="6" max="6" width="6.875" customWidth="1"/>
    <col min="7" max="7" width="3.125" customWidth="1"/>
    <col min="8" max="8" width="6.875" customWidth="1"/>
    <col min="9" max="9" width="3.125" customWidth="1"/>
    <col min="10" max="10" width="6.875" customWidth="1"/>
    <col min="11" max="11" width="3.125" customWidth="1"/>
    <col min="12" max="12" width="6.875" customWidth="1"/>
    <col min="13" max="13" width="3.125" customWidth="1"/>
    <col min="14" max="14" width="6.875" customWidth="1"/>
    <col min="15" max="15" width="3.125" customWidth="1"/>
    <col min="16" max="16" width="6.875" customWidth="1"/>
    <col min="17" max="17" width="3.125" customWidth="1"/>
    <col min="18" max="18" width="9.375" customWidth="1"/>
  </cols>
  <sheetData>
    <row r="2" spans="1:20" ht="13.5" customHeight="1">
      <c r="A2" s="375" t="s">
        <v>302</v>
      </c>
      <c r="B2" s="370" t="s">
        <v>309</v>
      </c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1"/>
      <c r="N2" s="361"/>
      <c r="O2" s="361"/>
      <c r="P2" s="361"/>
      <c r="Q2" s="361"/>
      <c r="R2" s="362"/>
    </row>
    <row r="3" spans="1:20" ht="41.25" customHeight="1">
      <c r="A3" s="376"/>
      <c r="B3" s="370" t="s">
        <v>263</v>
      </c>
      <c r="C3" s="361"/>
      <c r="D3" s="130"/>
      <c r="E3" s="370" t="s">
        <v>307</v>
      </c>
      <c r="F3" s="362"/>
      <c r="G3" s="370" t="s">
        <v>265</v>
      </c>
      <c r="H3" s="361"/>
      <c r="I3" s="370" t="s">
        <v>279</v>
      </c>
      <c r="J3" s="362"/>
      <c r="K3" s="370" t="s">
        <v>280</v>
      </c>
      <c r="L3" s="361"/>
      <c r="M3" s="370" t="s">
        <v>281</v>
      </c>
      <c r="N3" s="362"/>
      <c r="O3" s="370" t="s">
        <v>223</v>
      </c>
      <c r="P3" s="361"/>
      <c r="Q3" s="370" t="s">
        <v>209</v>
      </c>
      <c r="R3" s="362"/>
    </row>
    <row r="4" spans="1:20" s="119" customFormat="1" ht="42">
      <c r="A4" s="376"/>
      <c r="B4" s="139" t="s">
        <v>224</v>
      </c>
      <c r="C4" s="142" t="s">
        <v>225</v>
      </c>
      <c r="D4" s="143"/>
      <c r="E4" s="139" t="s">
        <v>305</v>
      </c>
      <c r="F4" s="139" t="s">
        <v>225</v>
      </c>
      <c r="G4" s="142" t="s">
        <v>224</v>
      </c>
      <c r="H4" s="139" t="s">
        <v>306</v>
      </c>
      <c r="I4" s="142" t="s">
        <v>224</v>
      </c>
      <c r="J4" s="142" t="s">
        <v>225</v>
      </c>
      <c r="K4" s="142" t="s">
        <v>224</v>
      </c>
      <c r="L4" s="142" t="s">
        <v>225</v>
      </c>
      <c r="M4" s="142" t="s">
        <v>224</v>
      </c>
      <c r="N4" s="142" t="s">
        <v>225</v>
      </c>
      <c r="O4" s="139" t="s">
        <v>224</v>
      </c>
      <c r="P4" s="142" t="s">
        <v>225</v>
      </c>
      <c r="Q4" s="142" t="s">
        <v>224</v>
      </c>
      <c r="R4" s="139" t="s">
        <v>225</v>
      </c>
      <c r="S4"/>
      <c r="T4"/>
    </row>
    <row r="5" spans="1:20" s="119" customFormat="1" ht="12" customHeight="1">
      <c r="A5" s="376"/>
      <c r="B5" s="52"/>
      <c r="C5" s="148" t="s">
        <v>311</v>
      </c>
      <c r="D5" s="53"/>
      <c r="E5" s="53"/>
      <c r="F5" s="147" t="s">
        <v>310</v>
      </c>
      <c r="G5" s="54"/>
      <c r="H5" s="149" t="s">
        <v>312</v>
      </c>
      <c r="I5" s="55"/>
      <c r="J5" s="55"/>
      <c r="K5" s="55"/>
      <c r="L5" s="145" t="s">
        <v>310</v>
      </c>
      <c r="M5" s="57"/>
      <c r="N5" s="145" t="s">
        <v>313</v>
      </c>
      <c r="O5" s="52"/>
      <c r="P5" s="55"/>
      <c r="Q5" s="55"/>
      <c r="R5" s="52"/>
      <c r="S5"/>
      <c r="T5"/>
    </row>
    <row r="6" spans="1:20" s="119" customFormat="1" ht="12" customHeight="1">
      <c r="A6" s="376"/>
      <c r="B6" s="59"/>
      <c r="C6" s="137"/>
      <c r="D6" s="56"/>
      <c r="E6" s="62">
        <v>1</v>
      </c>
      <c r="F6" s="58">
        <v>1</v>
      </c>
      <c r="G6" s="60">
        <v>1</v>
      </c>
      <c r="H6" s="61">
        <v>1</v>
      </c>
      <c r="I6" s="60">
        <v>1</v>
      </c>
      <c r="J6" s="170">
        <v>1</v>
      </c>
      <c r="K6" s="55">
        <v>1</v>
      </c>
      <c r="L6" s="60">
        <v>1</v>
      </c>
      <c r="M6" s="138">
        <v>1</v>
      </c>
      <c r="N6" s="138">
        <v>1</v>
      </c>
      <c r="O6" s="46">
        <v>7</v>
      </c>
      <c r="P6" s="45">
        <v>17</v>
      </c>
      <c r="Q6" s="45">
        <f>SUM(B6,E6,G6,I6,K6,M6,O6)</f>
        <v>12</v>
      </c>
      <c r="R6" s="169">
        <f>SUM(C6,F6,H6,J6,L6,N6,P6)</f>
        <v>22</v>
      </c>
      <c r="S6"/>
      <c r="T6"/>
    </row>
    <row r="7" spans="1:20" s="119" customFormat="1" ht="12" customHeight="1">
      <c r="A7" s="376"/>
      <c r="B7" s="370" t="s">
        <v>308</v>
      </c>
      <c r="C7" s="361"/>
      <c r="D7" s="361"/>
      <c r="E7" s="361"/>
      <c r="F7" s="361"/>
      <c r="G7" s="361"/>
      <c r="H7" s="361"/>
      <c r="I7" s="361"/>
      <c r="J7" s="361"/>
      <c r="K7" s="361"/>
      <c r="L7" s="361"/>
      <c r="M7" s="55"/>
      <c r="N7" s="63"/>
      <c r="O7" s="58"/>
      <c r="P7" s="58"/>
      <c r="Q7" s="58"/>
      <c r="R7" s="63"/>
      <c r="S7"/>
      <c r="T7"/>
    </row>
    <row r="8" spans="1:20" s="119" customFormat="1" ht="12" customHeight="1">
      <c r="A8" s="376"/>
      <c r="B8" s="373" t="s">
        <v>263</v>
      </c>
      <c r="C8" s="374"/>
      <c r="D8" s="135"/>
      <c r="E8" s="373" t="s">
        <v>264</v>
      </c>
      <c r="F8" s="374"/>
      <c r="G8" s="379" t="s">
        <v>265</v>
      </c>
      <c r="H8" s="379"/>
      <c r="I8" s="378" t="s">
        <v>223</v>
      </c>
      <c r="J8" s="378"/>
      <c r="K8" s="370" t="s">
        <v>209</v>
      </c>
      <c r="L8" s="362"/>
      <c r="M8" s="65"/>
      <c r="N8" s="67"/>
      <c r="O8" s="66"/>
      <c r="P8"/>
      <c r="Q8"/>
    </row>
    <row r="9" spans="1:20" s="119" customFormat="1" ht="46.5" customHeight="1">
      <c r="A9" s="376"/>
      <c r="B9" s="139" t="s">
        <v>224</v>
      </c>
      <c r="C9" s="133" t="s">
        <v>304</v>
      </c>
      <c r="D9" s="133"/>
      <c r="E9" s="133" t="s">
        <v>224</v>
      </c>
      <c r="F9" s="133" t="s">
        <v>256</v>
      </c>
      <c r="G9" s="133" t="s">
        <v>224</v>
      </c>
      <c r="H9" s="133" t="s">
        <v>255</v>
      </c>
      <c r="I9" s="133" t="s">
        <v>305</v>
      </c>
      <c r="J9" s="133" t="s">
        <v>303</v>
      </c>
      <c r="K9" s="133" t="s">
        <v>305</v>
      </c>
      <c r="L9" s="133" t="s">
        <v>303</v>
      </c>
      <c r="M9" s="55"/>
      <c r="N9" s="58"/>
      <c r="O9" s="64"/>
      <c r="P9"/>
      <c r="Q9"/>
    </row>
    <row r="10" spans="1:20" s="119" customFormat="1" ht="12" customHeight="1">
      <c r="A10" s="376"/>
      <c r="B10" s="44"/>
      <c r="C10" s="144" t="s">
        <v>310</v>
      </c>
      <c r="D10" s="380"/>
      <c r="E10" s="381"/>
      <c r="F10" s="146" t="s">
        <v>310</v>
      </c>
      <c r="G10" s="136"/>
      <c r="H10" s="148" t="s">
        <v>312</v>
      </c>
      <c r="I10" s="44"/>
      <c r="J10" s="140"/>
      <c r="K10" s="44"/>
      <c r="L10" s="44"/>
      <c r="M10" s="64"/>
      <c r="N10" s="58"/>
      <c r="O10" s="64"/>
      <c r="P10"/>
      <c r="Q10"/>
    </row>
    <row r="11" spans="1:20" s="119" customFormat="1" ht="12" customHeight="1">
      <c r="A11" s="377"/>
      <c r="B11" s="46">
        <v>0</v>
      </c>
      <c r="C11" s="50">
        <v>0</v>
      </c>
      <c r="D11" s="49"/>
      <c r="E11" s="50">
        <v>0</v>
      </c>
      <c r="F11" s="46">
        <v>0</v>
      </c>
      <c r="G11" s="46">
        <v>1</v>
      </c>
      <c r="H11" s="46">
        <v>1</v>
      </c>
      <c r="I11" s="141">
        <v>3</v>
      </c>
      <c r="J11" s="141">
        <v>7</v>
      </c>
      <c r="K11" s="46">
        <f>SUM(B11,E11,G11,I11)</f>
        <v>4</v>
      </c>
      <c r="L11" s="46">
        <f>SUM(C11,F11,H11,J11)</f>
        <v>8</v>
      </c>
      <c r="M11" s="47"/>
      <c r="N11" s="47"/>
      <c r="O11" s="47"/>
      <c r="P11"/>
      <c r="Q11"/>
    </row>
    <row r="12" spans="1:20" s="119" customFormat="1" ht="12" customHeight="1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/>
      <c r="T12"/>
    </row>
    <row r="13" spans="1:20" s="119" customFormat="1" ht="12" customHeight="1">
      <c r="A13" s="51" t="s">
        <v>380</v>
      </c>
      <c r="B13" s="51"/>
      <c r="C13" s="51"/>
      <c r="D13" s="51"/>
      <c r="E13" s="51"/>
      <c r="F13" s="51"/>
      <c r="G13" s="51"/>
      <c r="H13" s="51"/>
      <c r="I13" s="47"/>
      <c r="J13" s="47"/>
      <c r="K13" s="47"/>
      <c r="L13" s="47"/>
      <c r="M13"/>
      <c r="N13"/>
      <c r="O13"/>
      <c r="P13" s="47"/>
      <c r="Q13" s="47"/>
      <c r="R13" s="47"/>
      <c r="S13"/>
      <c r="T13"/>
    </row>
    <row r="14" spans="1:20" s="119" customFormat="1" ht="12" customHeight="1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</row>
    <row r="15" spans="1:20" s="119" customFormat="1" ht="12" customHeight="1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</row>
    <row r="16" spans="1:20" s="119" customFormat="1" ht="12" customHeight="1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</row>
    <row r="17" spans="1:20" s="119" customFormat="1" ht="12" customHeight="1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</row>
    <row r="18" spans="1:20" s="119" customFormat="1" ht="12" customHeight="1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</row>
    <row r="19" spans="1:20" s="119" customFormat="1" ht="12" customHeight="1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</row>
    <row r="20" spans="1:20" s="119" customFormat="1" ht="12" customHeight="1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</row>
    <row r="21" spans="1:20" s="119" customFormat="1" ht="12" customHeight="1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</row>
    <row r="29" spans="1:20" ht="13.5" customHeight="1"/>
    <row r="38" ht="13.5" customHeight="1"/>
  </sheetData>
  <mergeCells count="17">
    <mergeCell ref="B3:C3"/>
    <mergeCell ref="B2:R2"/>
    <mergeCell ref="B8:C8"/>
    <mergeCell ref="K8:L8"/>
    <mergeCell ref="A2:A11"/>
    <mergeCell ref="B7:L7"/>
    <mergeCell ref="Q3:R3"/>
    <mergeCell ref="M3:N3"/>
    <mergeCell ref="I3:J3"/>
    <mergeCell ref="K3:L3"/>
    <mergeCell ref="I8:J8"/>
    <mergeCell ref="O3:P3"/>
    <mergeCell ref="E3:F3"/>
    <mergeCell ref="E8:F8"/>
    <mergeCell ref="G8:H8"/>
    <mergeCell ref="G3:H3"/>
    <mergeCell ref="D10:E10"/>
  </mergeCells>
  <phoneticPr fontId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J61"/>
  <sheetViews>
    <sheetView showGridLines="0" zoomScaleNormal="100" workbookViewId="0">
      <selection activeCell="J10" sqref="J10:J11"/>
    </sheetView>
  </sheetViews>
  <sheetFormatPr defaultRowHeight="13.5"/>
  <cols>
    <col min="1" max="1" width="2.875" customWidth="1"/>
    <col min="3" max="3" width="10" bestFit="1" customWidth="1"/>
    <col min="4" max="5" width="9.125" bestFit="1" customWidth="1"/>
    <col min="6" max="6" width="10" bestFit="1" customWidth="1"/>
    <col min="7" max="10" width="9.125" bestFit="1" customWidth="1"/>
  </cols>
  <sheetData>
    <row r="1" spans="1:10" ht="18" customHeight="1">
      <c r="A1" s="185" t="s">
        <v>484</v>
      </c>
      <c r="B1" s="186"/>
      <c r="C1" s="186"/>
      <c r="D1" s="186"/>
      <c r="E1" s="186"/>
      <c r="F1" s="173"/>
      <c r="G1" s="173"/>
      <c r="H1" s="173"/>
      <c r="I1" s="173"/>
      <c r="J1" s="173"/>
    </row>
    <row r="2" spans="1:10" ht="12.75" customHeight="1">
      <c r="A2" s="393" t="s">
        <v>491</v>
      </c>
      <c r="B2" s="357" t="s">
        <v>413</v>
      </c>
      <c r="C2" s="357" t="s">
        <v>414</v>
      </c>
      <c r="D2" s="357"/>
      <c r="E2" s="357"/>
      <c r="F2" s="357"/>
      <c r="G2" s="357"/>
      <c r="H2" s="357"/>
      <c r="I2" s="357"/>
      <c r="J2" s="357"/>
    </row>
    <row r="3" spans="1:10" ht="12.75" customHeight="1">
      <c r="A3" s="393"/>
      <c r="B3" s="357"/>
      <c r="C3" s="357" t="s">
        <v>415</v>
      </c>
      <c r="D3" s="357"/>
      <c r="E3" s="357"/>
      <c r="F3" s="357"/>
      <c r="G3" s="394" t="s">
        <v>416</v>
      </c>
      <c r="H3" s="357"/>
      <c r="I3" s="357"/>
      <c r="J3" s="357"/>
    </row>
    <row r="4" spans="1:10" ht="25.5">
      <c r="A4" s="393"/>
      <c r="B4" s="357"/>
      <c r="C4" s="177" t="s">
        <v>417</v>
      </c>
      <c r="D4" s="176" t="s">
        <v>418</v>
      </c>
      <c r="E4" s="177" t="s">
        <v>419</v>
      </c>
      <c r="F4" s="177" t="s">
        <v>209</v>
      </c>
      <c r="G4" s="187" t="s">
        <v>417</v>
      </c>
      <c r="H4" s="176" t="s">
        <v>418</v>
      </c>
      <c r="I4" s="177" t="s">
        <v>420</v>
      </c>
      <c r="J4" s="177" t="s">
        <v>209</v>
      </c>
    </row>
    <row r="5" spans="1:10" ht="12.75" customHeight="1">
      <c r="A5" s="393" t="s">
        <v>421</v>
      </c>
      <c r="B5" s="388" t="s">
        <v>227</v>
      </c>
      <c r="C5" s="382">
        <v>4936</v>
      </c>
      <c r="D5" s="382"/>
      <c r="E5" s="382"/>
      <c r="F5" s="382">
        <f>SUMIF(C5:E6,"&gt;=0",C5:F6)</f>
        <v>4936</v>
      </c>
      <c r="G5" s="390">
        <v>798</v>
      </c>
      <c r="H5" s="382"/>
      <c r="I5" s="382"/>
      <c r="J5" s="382">
        <f>SUM(G5:I6)</f>
        <v>798</v>
      </c>
    </row>
    <row r="6" spans="1:10" ht="12.75" customHeight="1">
      <c r="A6" s="393"/>
      <c r="B6" s="388"/>
      <c r="C6" s="383"/>
      <c r="D6" s="392"/>
      <c r="E6" s="392"/>
      <c r="F6" s="392"/>
      <c r="G6" s="391"/>
      <c r="H6" s="383"/>
      <c r="I6" s="383"/>
      <c r="J6" s="383"/>
    </row>
    <row r="7" spans="1:10" ht="12.75" customHeight="1">
      <c r="A7" s="393"/>
      <c r="B7" s="388" t="s">
        <v>422</v>
      </c>
      <c r="C7" s="382">
        <v>6692</v>
      </c>
      <c r="D7" s="382">
        <v>-45</v>
      </c>
      <c r="E7" s="382"/>
      <c r="F7" s="188">
        <f>SUMIF(C7:E8,"&gt;=0",C7:E8)</f>
        <v>6692</v>
      </c>
      <c r="G7" s="390">
        <v>1081</v>
      </c>
      <c r="H7" s="382"/>
      <c r="I7" s="382"/>
      <c r="J7" s="382">
        <f>SUM(G7:I8)</f>
        <v>1081</v>
      </c>
    </row>
    <row r="8" spans="1:10" ht="12.75" customHeight="1">
      <c r="A8" s="393"/>
      <c r="B8" s="388"/>
      <c r="C8" s="392"/>
      <c r="D8" s="392"/>
      <c r="E8" s="392"/>
      <c r="F8" s="189">
        <f>SUMIF(C7:E8,"&lt;0",C7:E8)</f>
        <v>-45</v>
      </c>
      <c r="G8" s="391"/>
      <c r="H8" s="383"/>
      <c r="I8" s="383"/>
      <c r="J8" s="383"/>
    </row>
    <row r="9" spans="1:10" ht="12.75" customHeight="1">
      <c r="A9" s="393"/>
      <c r="B9" s="388" t="s">
        <v>229</v>
      </c>
      <c r="C9" s="382">
        <v>6496</v>
      </c>
      <c r="D9" s="188">
        <v>5</v>
      </c>
      <c r="E9" s="382"/>
      <c r="F9" s="188">
        <f>SUMIF(C9:E10,"&gt;=0",C9:E10)</f>
        <v>6501</v>
      </c>
      <c r="G9" s="390">
        <v>1164</v>
      </c>
      <c r="H9" s="382"/>
      <c r="I9" s="382"/>
      <c r="J9" s="382">
        <f>SUM(G9:I10)</f>
        <v>1164</v>
      </c>
    </row>
    <row r="10" spans="1:10" ht="12.75" customHeight="1">
      <c r="A10" s="393"/>
      <c r="B10" s="388"/>
      <c r="C10" s="392"/>
      <c r="D10" s="189">
        <v>-41</v>
      </c>
      <c r="E10" s="392"/>
      <c r="F10" s="189">
        <f>SUMIF(C9:E10,"&lt;0",C9:E10)</f>
        <v>-41</v>
      </c>
      <c r="G10" s="391"/>
      <c r="H10" s="383"/>
      <c r="I10" s="383"/>
      <c r="J10" s="383"/>
    </row>
    <row r="11" spans="1:10" ht="12.75" customHeight="1">
      <c r="A11" s="393"/>
      <c r="B11" s="388" t="s">
        <v>423</v>
      </c>
      <c r="C11" s="382">
        <v>6513</v>
      </c>
      <c r="D11" s="188">
        <v>5</v>
      </c>
      <c r="E11" s="382">
        <v>6</v>
      </c>
      <c r="F11" s="188">
        <f>SUMIF(C11:E12,"&gt;=0",C11:E12)</f>
        <v>6524</v>
      </c>
      <c r="G11" s="390">
        <v>1040</v>
      </c>
      <c r="H11" s="382"/>
      <c r="I11" s="382"/>
      <c r="J11" s="382">
        <f>SUM(G11:I12)</f>
        <v>1040</v>
      </c>
    </row>
    <row r="12" spans="1:10" ht="12.75" customHeight="1">
      <c r="A12" s="393"/>
      <c r="B12" s="388"/>
      <c r="C12" s="389"/>
      <c r="D12" s="190">
        <v>-59</v>
      </c>
      <c r="E12" s="392"/>
      <c r="F12" s="189">
        <f>SUMIF(C11:E12,"&lt;0",C11:E12)</f>
        <v>-59</v>
      </c>
      <c r="G12" s="391"/>
      <c r="H12" s="383"/>
      <c r="I12" s="383"/>
      <c r="J12" s="383"/>
    </row>
    <row r="13" spans="1:10" ht="12.75" customHeight="1">
      <c r="A13" s="393"/>
      <c r="B13" s="388" t="s">
        <v>231</v>
      </c>
      <c r="C13" s="191">
        <v>3610</v>
      </c>
      <c r="D13" s="382">
        <v>-20</v>
      </c>
      <c r="E13" s="382"/>
      <c r="F13" s="188">
        <f>SUMIF(C13:E14,"&gt;=0",C13:E14)</f>
        <v>3610</v>
      </c>
      <c r="G13" s="390">
        <v>920</v>
      </c>
      <c r="H13" s="382"/>
      <c r="I13" s="382"/>
      <c r="J13" s="382">
        <f>SUM(G13:I14)</f>
        <v>920</v>
      </c>
    </row>
    <row r="14" spans="1:10" ht="12.75" customHeight="1">
      <c r="A14" s="393"/>
      <c r="B14" s="388"/>
      <c r="C14" s="189">
        <v>-25</v>
      </c>
      <c r="D14" s="392"/>
      <c r="E14" s="392"/>
      <c r="F14" s="189">
        <f>SUMIF(C13:E14,"&lt;0",C13:E14)</f>
        <v>-45</v>
      </c>
      <c r="G14" s="391"/>
      <c r="H14" s="383"/>
      <c r="I14" s="383"/>
      <c r="J14" s="383"/>
    </row>
    <row r="15" spans="1:10" ht="12.75" customHeight="1">
      <c r="A15" s="393"/>
      <c r="B15" s="388" t="s">
        <v>424</v>
      </c>
      <c r="C15" s="188">
        <v>3970</v>
      </c>
      <c r="D15" s="188">
        <v>75</v>
      </c>
      <c r="E15" s="382"/>
      <c r="F15" s="188">
        <f>SUMIF(C15:E16,"&gt;=0",C15:E16)</f>
        <v>4045</v>
      </c>
      <c r="G15" s="390">
        <v>727</v>
      </c>
      <c r="H15" s="382"/>
      <c r="I15" s="382">
        <v>15</v>
      </c>
      <c r="J15" s="382">
        <f>SUM(G15:I16)</f>
        <v>742</v>
      </c>
    </row>
    <row r="16" spans="1:10" ht="12.75" customHeight="1">
      <c r="A16" s="393"/>
      <c r="B16" s="388"/>
      <c r="C16" s="190">
        <v>-43</v>
      </c>
      <c r="D16" s="189">
        <v>-8</v>
      </c>
      <c r="E16" s="392"/>
      <c r="F16" s="189">
        <f>SUMIF(C15:E16,"&lt;0",C15:E16)</f>
        <v>-51</v>
      </c>
      <c r="G16" s="391"/>
      <c r="H16" s="383"/>
      <c r="I16" s="383"/>
      <c r="J16" s="383"/>
    </row>
    <row r="17" spans="1:10" ht="12.75" customHeight="1">
      <c r="A17" s="393"/>
      <c r="B17" s="388" t="s">
        <v>425</v>
      </c>
      <c r="C17" s="382">
        <v>5746</v>
      </c>
      <c r="D17" s="188">
        <v>6</v>
      </c>
      <c r="E17" s="382"/>
      <c r="F17" s="188">
        <f>SUMIF(C17:E18,"&gt;=0",C17:E18)</f>
        <v>5752</v>
      </c>
      <c r="G17" s="390">
        <v>1119</v>
      </c>
      <c r="H17" s="382">
        <v>42</v>
      </c>
      <c r="I17" s="382"/>
      <c r="J17" s="382">
        <f>SUM(G17:I18)</f>
        <v>1161</v>
      </c>
    </row>
    <row r="18" spans="1:10" ht="12.75" customHeight="1">
      <c r="A18" s="393"/>
      <c r="B18" s="388"/>
      <c r="C18" s="392"/>
      <c r="D18" s="190">
        <v>-55</v>
      </c>
      <c r="E18" s="383"/>
      <c r="F18" s="189">
        <f>SUMIF(C17:E18,"&lt;0",C17:E18)</f>
        <v>-55</v>
      </c>
      <c r="G18" s="391"/>
      <c r="H18" s="383"/>
      <c r="I18" s="383"/>
      <c r="J18" s="383"/>
    </row>
    <row r="19" spans="1:10" ht="12.75" customHeight="1">
      <c r="A19" s="393"/>
      <c r="B19" s="388" t="s">
        <v>234</v>
      </c>
      <c r="C19" s="382">
        <v>5761</v>
      </c>
      <c r="D19" s="188">
        <v>20</v>
      </c>
      <c r="E19" s="382"/>
      <c r="F19" s="188">
        <f>SUMIF(C19:E20,"&gt;=0",C19:E20)</f>
        <v>5781</v>
      </c>
      <c r="G19" s="390">
        <v>943</v>
      </c>
      <c r="H19" s="382">
        <v>49</v>
      </c>
      <c r="I19" s="382">
        <v>5</v>
      </c>
      <c r="J19" s="382">
        <f>SUM(G19:I20)</f>
        <v>997</v>
      </c>
    </row>
    <row r="20" spans="1:10" ht="12.75" customHeight="1">
      <c r="A20" s="393"/>
      <c r="B20" s="388"/>
      <c r="C20" s="392"/>
      <c r="D20" s="189">
        <v>-57</v>
      </c>
      <c r="E20" s="392"/>
      <c r="F20" s="189">
        <f>SUMIF(C19:E20,"&lt;0",C19:E20)</f>
        <v>-57</v>
      </c>
      <c r="G20" s="391"/>
      <c r="H20" s="383"/>
      <c r="I20" s="383"/>
      <c r="J20" s="383"/>
    </row>
    <row r="21" spans="1:10" ht="12.75" customHeight="1">
      <c r="A21" s="393"/>
      <c r="B21" s="388" t="s">
        <v>235</v>
      </c>
      <c r="C21" s="382">
        <v>4619</v>
      </c>
      <c r="D21" s="382">
        <v>-42</v>
      </c>
      <c r="E21" s="382">
        <v>6</v>
      </c>
      <c r="F21" s="188">
        <f>SUMIF(C21:E22,"&gt;=0",C21:E22)</f>
        <v>4625</v>
      </c>
      <c r="G21" s="390">
        <v>801</v>
      </c>
      <c r="H21" s="382"/>
      <c r="I21" s="382"/>
      <c r="J21" s="382">
        <f>SUM(G21:I22)</f>
        <v>801</v>
      </c>
    </row>
    <row r="22" spans="1:10" ht="12.75" customHeight="1">
      <c r="A22" s="393"/>
      <c r="B22" s="388"/>
      <c r="C22" s="392"/>
      <c r="D22" s="392"/>
      <c r="E22" s="392"/>
      <c r="F22" s="189">
        <f>SUMIF(C21:E22,"&lt;0",C21:E22)</f>
        <v>-42</v>
      </c>
      <c r="G22" s="391"/>
      <c r="H22" s="383"/>
      <c r="I22" s="383"/>
      <c r="J22" s="383"/>
    </row>
    <row r="23" spans="1:10" ht="12.75" customHeight="1">
      <c r="A23" s="393"/>
      <c r="B23" s="388" t="s">
        <v>236</v>
      </c>
      <c r="C23" s="382">
        <v>5477</v>
      </c>
      <c r="D23" s="188">
        <v>37</v>
      </c>
      <c r="E23" s="382">
        <v>6</v>
      </c>
      <c r="F23" s="188">
        <f>SUMIF(C23:E24,"&gt;=0",C23:E24)</f>
        <v>5520</v>
      </c>
      <c r="G23" s="390">
        <v>45</v>
      </c>
      <c r="H23" s="382">
        <v>1102</v>
      </c>
      <c r="I23" s="382"/>
      <c r="J23" s="382">
        <f>SUM(G23:I24)</f>
        <v>1147</v>
      </c>
    </row>
    <row r="24" spans="1:10" ht="12.75" customHeight="1">
      <c r="A24" s="393"/>
      <c r="B24" s="388"/>
      <c r="C24" s="389"/>
      <c r="D24" s="189">
        <v>-42</v>
      </c>
      <c r="E24" s="392"/>
      <c r="F24" s="189">
        <f>SUMIF(C23:E24,"&lt;0",C23:E24)</f>
        <v>-42</v>
      </c>
      <c r="G24" s="391"/>
      <c r="H24" s="383"/>
      <c r="I24" s="383"/>
      <c r="J24" s="383"/>
    </row>
    <row r="25" spans="1:10" ht="12.75" customHeight="1">
      <c r="A25" s="393"/>
      <c r="B25" s="388" t="s">
        <v>426</v>
      </c>
      <c r="C25" s="382">
        <v>4062</v>
      </c>
      <c r="D25" s="192">
        <v>66</v>
      </c>
      <c r="E25" s="382"/>
      <c r="F25" s="188">
        <f>SUMIF(C25:E26,"&gt;=0",C25:E26)</f>
        <v>4128</v>
      </c>
      <c r="G25" s="390">
        <v>800</v>
      </c>
      <c r="H25" s="382"/>
      <c r="I25" s="382"/>
      <c r="J25" s="382">
        <f>SUM(G25:I26)</f>
        <v>800</v>
      </c>
    </row>
    <row r="26" spans="1:10" ht="12.75" customHeight="1">
      <c r="A26" s="393"/>
      <c r="B26" s="388"/>
      <c r="C26" s="392"/>
      <c r="D26" s="189">
        <v>-42</v>
      </c>
      <c r="E26" s="392"/>
      <c r="F26" s="189">
        <f>SUMIF(C25:E26,"&lt;0",C25:E26)</f>
        <v>-42</v>
      </c>
      <c r="G26" s="391"/>
      <c r="H26" s="383"/>
      <c r="I26" s="383"/>
      <c r="J26" s="383"/>
    </row>
    <row r="27" spans="1:10" ht="12.75" customHeight="1">
      <c r="A27" s="393"/>
      <c r="B27" s="388" t="s">
        <v>238</v>
      </c>
      <c r="C27" s="382">
        <v>5390</v>
      </c>
      <c r="D27" s="382">
        <v>-7</v>
      </c>
      <c r="E27" s="382"/>
      <c r="F27" s="188">
        <f>SUMIF(C27:E28,"&gt;=0",C27:E28)</f>
        <v>5390</v>
      </c>
      <c r="G27" s="390">
        <v>1034</v>
      </c>
      <c r="H27" s="382">
        <v>21</v>
      </c>
      <c r="I27" s="382"/>
      <c r="J27" s="382">
        <f>SUM(G27:I28)</f>
        <v>1055</v>
      </c>
    </row>
    <row r="28" spans="1:10" ht="12.75" customHeight="1">
      <c r="A28" s="393"/>
      <c r="B28" s="388"/>
      <c r="C28" s="392"/>
      <c r="D28" s="392"/>
      <c r="E28" s="392"/>
      <c r="F28" s="189">
        <f>SUMIF(C27:E28,"&lt;0",C27:E28)</f>
        <v>-7</v>
      </c>
      <c r="G28" s="391"/>
      <c r="H28" s="383"/>
      <c r="I28" s="383"/>
      <c r="J28" s="383"/>
    </row>
    <row r="29" spans="1:10" ht="12.75" customHeight="1">
      <c r="A29" s="393"/>
      <c r="B29" s="388" t="s">
        <v>239</v>
      </c>
      <c r="C29" s="382">
        <v>4027</v>
      </c>
      <c r="D29" s="188">
        <v>70</v>
      </c>
      <c r="E29" s="382"/>
      <c r="F29" s="188">
        <f>SUMIF(C29:E30,"&gt;=0",C29:E30)</f>
        <v>4097</v>
      </c>
      <c r="G29" s="390">
        <v>1004</v>
      </c>
      <c r="H29" s="382"/>
      <c r="I29" s="382"/>
      <c r="J29" s="382">
        <f>SUM(G29:I30)</f>
        <v>1004</v>
      </c>
    </row>
    <row r="30" spans="1:10" ht="12.75" customHeight="1">
      <c r="A30" s="393"/>
      <c r="B30" s="388"/>
      <c r="C30" s="389"/>
      <c r="D30" s="189">
        <v>-35</v>
      </c>
      <c r="E30" s="392"/>
      <c r="F30" s="189">
        <f>SUMIF(C29:E30,"&lt;0",C29:E30)</f>
        <v>-35</v>
      </c>
      <c r="G30" s="391"/>
      <c r="H30" s="383"/>
      <c r="I30" s="383"/>
      <c r="J30" s="383"/>
    </row>
    <row r="31" spans="1:10" ht="12.75" customHeight="1">
      <c r="A31" s="393"/>
      <c r="B31" s="388" t="s">
        <v>427</v>
      </c>
      <c r="C31" s="382">
        <v>3248</v>
      </c>
      <c r="D31" s="382">
        <v>-47</v>
      </c>
      <c r="E31" s="382">
        <v>41</v>
      </c>
      <c r="F31" s="188">
        <f>SUMIF(C31:E32,"&gt;=0",C31:E32)</f>
        <v>3289</v>
      </c>
      <c r="G31" s="390">
        <v>812</v>
      </c>
      <c r="H31" s="382">
        <v>118</v>
      </c>
      <c r="I31" s="382"/>
      <c r="J31" s="382">
        <f>SUM(G31:I32)</f>
        <v>930</v>
      </c>
    </row>
    <row r="32" spans="1:10" ht="12.75" customHeight="1">
      <c r="A32" s="393"/>
      <c r="B32" s="388"/>
      <c r="C32" s="392"/>
      <c r="D32" s="392"/>
      <c r="E32" s="392"/>
      <c r="F32" s="189">
        <f>SUMIF(C31:E32,"&lt;0",C31:E32)</f>
        <v>-47</v>
      </c>
      <c r="G32" s="391"/>
      <c r="H32" s="383"/>
      <c r="I32" s="383"/>
      <c r="J32" s="383"/>
    </row>
    <row r="33" spans="1:10" ht="12.75" customHeight="1">
      <c r="A33" s="393"/>
      <c r="B33" s="388" t="s">
        <v>241</v>
      </c>
      <c r="C33" s="382">
        <v>6671</v>
      </c>
      <c r="D33" s="382">
        <v>-46</v>
      </c>
      <c r="E33" s="382"/>
      <c r="F33" s="188">
        <f>SUMIF(C33:E34,"&gt;=0",C33:E34)</f>
        <v>6671</v>
      </c>
      <c r="G33" s="390">
        <v>719</v>
      </c>
      <c r="H33" s="382"/>
      <c r="I33" s="382"/>
      <c r="J33" s="382">
        <f>SUM(G33:I34)</f>
        <v>719</v>
      </c>
    </row>
    <row r="34" spans="1:10" ht="12.75" customHeight="1">
      <c r="A34" s="393"/>
      <c r="B34" s="388"/>
      <c r="C34" s="392"/>
      <c r="D34" s="392"/>
      <c r="E34" s="392"/>
      <c r="F34" s="189">
        <f>SUMIF(C33:E34,"&lt;0",C33:E34)</f>
        <v>-46</v>
      </c>
      <c r="G34" s="391"/>
      <c r="H34" s="383"/>
      <c r="I34" s="383"/>
      <c r="J34" s="383"/>
    </row>
    <row r="35" spans="1:10" ht="12.75" customHeight="1">
      <c r="A35" s="393"/>
      <c r="B35" s="388" t="s">
        <v>242</v>
      </c>
      <c r="C35" s="382">
        <v>3279</v>
      </c>
      <c r="D35" s="382">
        <v>-36</v>
      </c>
      <c r="E35" s="382"/>
      <c r="F35" s="188">
        <f>SUMIF(C35:E36,"&gt;=0",C35:E36)</f>
        <v>3279</v>
      </c>
      <c r="G35" s="390">
        <v>748</v>
      </c>
      <c r="H35" s="382"/>
      <c r="I35" s="382"/>
      <c r="J35" s="382">
        <f>SUM(G35:I36)</f>
        <v>748</v>
      </c>
    </row>
    <row r="36" spans="1:10" ht="12.75" customHeight="1">
      <c r="A36" s="393"/>
      <c r="B36" s="388"/>
      <c r="C36" s="392"/>
      <c r="D36" s="392"/>
      <c r="E36" s="392"/>
      <c r="F36" s="189">
        <f>SUMIF(C35:E36,"&lt;0",C35:E36)</f>
        <v>-36</v>
      </c>
      <c r="G36" s="391"/>
      <c r="H36" s="383"/>
      <c r="I36" s="383"/>
      <c r="J36" s="383"/>
    </row>
    <row r="37" spans="1:10" ht="12.75" customHeight="1">
      <c r="A37" s="393"/>
      <c r="B37" s="388" t="s">
        <v>243</v>
      </c>
      <c r="C37" s="191">
        <v>3998</v>
      </c>
      <c r="D37" s="382">
        <v>115</v>
      </c>
      <c r="E37" s="382"/>
      <c r="F37" s="188">
        <f>SUMIF(C37:E38,"&gt;=0",C37:E38)</f>
        <v>4113</v>
      </c>
      <c r="G37" s="390">
        <v>877</v>
      </c>
      <c r="H37" s="382"/>
      <c r="I37" s="382"/>
      <c r="J37" s="382">
        <f>SUM(G37:I38)</f>
        <v>877</v>
      </c>
    </row>
    <row r="38" spans="1:10" ht="12.75" customHeight="1">
      <c r="A38" s="393"/>
      <c r="B38" s="388"/>
      <c r="C38" s="189">
        <v>-45</v>
      </c>
      <c r="D38" s="389"/>
      <c r="E38" s="392"/>
      <c r="F38" s="189">
        <f>SUMIF(C37:E38,"&lt;0",C37:E38)</f>
        <v>-45</v>
      </c>
      <c r="G38" s="391"/>
      <c r="H38" s="383"/>
      <c r="I38" s="383"/>
      <c r="J38" s="383"/>
    </row>
    <row r="39" spans="1:10" ht="12.75" customHeight="1">
      <c r="A39" s="393"/>
      <c r="B39" s="388" t="s">
        <v>244</v>
      </c>
      <c r="C39" s="382">
        <v>3260</v>
      </c>
      <c r="D39" s="382">
        <v>-51</v>
      </c>
      <c r="E39" s="382"/>
      <c r="F39" s="188">
        <f>SUMIF(C39:E40,"&gt;=0",C39:E40)</f>
        <v>3260</v>
      </c>
      <c r="G39" s="390">
        <v>576</v>
      </c>
      <c r="H39" s="382"/>
      <c r="I39" s="382"/>
      <c r="J39" s="382">
        <f>SUM(G39:I40)</f>
        <v>576</v>
      </c>
    </row>
    <row r="40" spans="1:10" ht="12.75" customHeight="1">
      <c r="A40" s="393"/>
      <c r="B40" s="388"/>
      <c r="C40" s="392"/>
      <c r="D40" s="392"/>
      <c r="E40" s="392"/>
      <c r="F40" s="189">
        <f>SUMIF(C39:E40,"&lt;0",C39:E40)</f>
        <v>-51</v>
      </c>
      <c r="G40" s="391"/>
      <c r="H40" s="383"/>
      <c r="I40" s="383"/>
      <c r="J40" s="383"/>
    </row>
    <row r="41" spans="1:10" ht="12.75" customHeight="1">
      <c r="A41" s="393"/>
      <c r="B41" s="388" t="s">
        <v>245</v>
      </c>
      <c r="C41" s="382">
        <v>4046</v>
      </c>
      <c r="D41" s="382">
        <v>-27</v>
      </c>
      <c r="E41" s="382"/>
      <c r="F41" s="188">
        <f>SUMIF(C41:E42,"&gt;=0",C41:E42)</f>
        <v>4046</v>
      </c>
      <c r="G41" s="390">
        <v>800</v>
      </c>
      <c r="H41" s="382"/>
      <c r="I41" s="382"/>
      <c r="J41" s="382">
        <f>SUM(G41:I42)</f>
        <v>800</v>
      </c>
    </row>
    <row r="42" spans="1:10" ht="12.75" customHeight="1">
      <c r="A42" s="393"/>
      <c r="B42" s="388"/>
      <c r="C42" s="389"/>
      <c r="D42" s="392"/>
      <c r="E42" s="392"/>
      <c r="F42" s="189">
        <f>SUMIF(C41:E42,"&lt;0",C41:E42)</f>
        <v>-27</v>
      </c>
      <c r="G42" s="391"/>
      <c r="H42" s="383"/>
      <c r="I42" s="383"/>
      <c r="J42" s="383"/>
    </row>
    <row r="43" spans="1:10" ht="12.75" customHeight="1">
      <c r="A43" s="393"/>
      <c r="B43" s="388" t="s">
        <v>428</v>
      </c>
      <c r="C43" s="382">
        <v>1758</v>
      </c>
      <c r="D43" s="382">
        <v>-42</v>
      </c>
      <c r="E43" s="382"/>
      <c r="F43" s="188">
        <f>SUMIF(C43:E44,"&gt;=0",C43:E44)</f>
        <v>1758</v>
      </c>
      <c r="G43" s="390">
        <v>700</v>
      </c>
      <c r="H43" s="382"/>
      <c r="I43" s="382"/>
      <c r="J43" s="382">
        <f>SUM(G43:I44)</f>
        <v>700</v>
      </c>
    </row>
    <row r="44" spans="1:10" ht="12.75" customHeight="1">
      <c r="A44" s="393"/>
      <c r="B44" s="388"/>
      <c r="C44" s="392"/>
      <c r="D44" s="392"/>
      <c r="E44" s="392"/>
      <c r="F44" s="189">
        <f>SUMIF(C43:E44,"&lt;0",C43:E44)</f>
        <v>-42</v>
      </c>
      <c r="G44" s="391"/>
      <c r="H44" s="383"/>
      <c r="I44" s="383"/>
      <c r="J44" s="383"/>
    </row>
    <row r="45" spans="1:10" ht="12.75" customHeight="1">
      <c r="A45" s="393"/>
      <c r="B45" s="388" t="s">
        <v>429</v>
      </c>
      <c r="C45" s="382">
        <v>1341</v>
      </c>
      <c r="D45" s="382">
        <v>-6</v>
      </c>
      <c r="E45" s="382"/>
      <c r="F45" s="188">
        <f>SUMIF(C45:E46,"&gt;=0",C45:E46)</f>
        <v>1341</v>
      </c>
      <c r="G45" s="390">
        <v>582</v>
      </c>
      <c r="H45" s="382"/>
      <c r="I45" s="382"/>
      <c r="J45" s="382">
        <f>SUM(G45:I46)</f>
        <v>582</v>
      </c>
    </row>
    <row r="46" spans="1:10" ht="12.75" customHeight="1">
      <c r="A46" s="393"/>
      <c r="B46" s="388"/>
      <c r="C46" s="392"/>
      <c r="D46" s="392"/>
      <c r="E46" s="392"/>
      <c r="F46" s="189">
        <f>SUMIF(C45:E46,"&lt;0",C45:E46)</f>
        <v>-6</v>
      </c>
      <c r="G46" s="391"/>
      <c r="H46" s="383"/>
      <c r="I46" s="383"/>
      <c r="J46" s="383"/>
    </row>
    <row r="47" spans="1:10" ht="12.75" customHeight="1">
      <c r="A47" s="393"/>
      <c r="B47" s="388" t="s">
        <v>430</v>
      </c>
      <c r="C47" s="382">
        <v>3475</v>
      </c>
      <c r="D47" s="382">
        <v>-36</v>
      </c>
      <c r="E47" s="382"/>
      <c r="F47" s="188">
        <f>SUMIF(C47:E48,"&gt;=0",C47:E48)</f>
        <v>3475</v>
      </c>
      <c r="G47" s="390">
        <v>520</v>
      </c>
      <c r="H47" s="382"/>
      <c r="I47" s="382"/>
      <c r="J47" s="382">
        <f>SUM(G47:I48)</f>
        <v>520</v>
      </c>
    </row>
    <row r="48" spans="1:10" ht="12.75" customHeight="1">
      <c r="A48" s="393"/>
      <c r="B48" s="388"/>
      <c r="C48" s="392"/>
      <c r="D48" s="392"/>
      <c r="E48" s="392"/>
      <c r="F48" s="189">
        <f>SUMIF(C47:E48,"&lt;0",C47:E48)</f>
        <v>-36</v>
      </c>
      <c r="G48" s="391"/>
      <c r="H48" s="383"/>
      <c r="I48" s="383"/>
      <c r="J48" s="383"/>
    </row>
    <row r="49" spans="1:10" ht="12.75" customHeight="1">
      <c r="A49" s="393"/>
      <c r="B49" s="388" t="s">
        <v>248</v>
      </c>
      <c r="C49" s="382">
        <v>4955</v>
      </c>
      <c r="D49" s="188"/>
      <c r="E49" s="382"/>
      <c r="F49" s="188">
        <f>SUMIF(C49:E50,"&gt;=0",C49:E50)</f>
        <v>4955</v>
      </c>
      <c r="G49" s="390">
        <v>1157</v>
      </c>
      <c r="H49" s="382"/>
      <c r="I49" s="382"/>
      <c r="J49" s="382">
        <f>SUM(G49:I50)</f>
        <v>1157</v>
      </c>
    </row>
    <row r="50" spans="1:10" ht="12.75" customHeight="1">
      <c r="A50" s="393"/>
      <c r="B50" s="388"/>
      <c r="C50" s="392"/>
      <c r="D50" s="189">
        <v>-57</v>
      </c>
      <c r="E50" s="392"/>
      <c r="F50" s="189">
        <f>SUMIF(C49:E50,"&lt;0",C49:E50)</f>
        <v>-57</v>
      </c>
      <c r="G50" s="391"/>
      <c r="H50" s="383"/>
      <c r="I50" s="383"/>
      <c r="J50" s="383"/>
    </row>
    <row r="51" spans="1:10" ht="12.75" customHeight="1">
      <c r="A51" s="393"/>
      <c r="B51" s="388" t="s">
        <v>249</v>
      </c>
      <c r="C51" s="382">
        <v>5137</v>
      </c>
      <c r="D51" s="188">
        <v>26</v>
      </c>
      <c r="E51" s="382"/>
      <c r="F51" s="188">
        <f>SUMIF(C51:E52,"&gt;=0",C51:E52)</f>
        <v>5163</v>
      </c>
      <c r="G51" s="390"/>
      <c r="H51" s="382">
        <v>694</v>
      </c>
      <c r="I51" s="382"/>
      <c r="J51" s="382">
        <f>SUM(G51:I52)</f>
        <v>694</v>
      </c>
    </row>
    <row r="52" spans="1:10" ht="12.75" customHeight="1">
      <c r="A52" s="393"/>
      <c r="B52" s="388"/>
      <c r="C52" s="392"/>
      <c r="D52" s="189">
        <v>-52</v>
      </c>
      <c r="E52" s="392"/>
      <c r="F52" s="189">
        <f>SUMIF(C51:E52,"&lt;0",C51:E52)</f>
        <v>-52</v>
      </c>
      <c r="G52" s="391"/>
      <c r="H52" s="383"/>
      <c r="I52" s="383"/>
      <c r="J52" s="383"/>
    </row>
    <row r="53" spans="1:10" ht="12.75" customHeight="1">
      <c r="A53" s="393"/>
      <c r="B53" s="388" t="s">
        <v>250</v>
      </c>
      <c r="C53" s="382">
        <v>4881</v>
      </c>
      <c r="D53" s="382">
        <v>49</v>
      </c>
      <c r="E53" s="382"/>
      <c r="F53" s="382">
        <f>SUMIF(C53:E54,"&gt;=0",C53:F54)</f>
        <v>4930</v>
      </c>
      <c r="G53" s="390">
        <v>950</v>
      </c>
      <c r="H53" s="382"/>
      <c r="I53" s="382"/>
      <c r="J53" s="382">
        <f>SUM(G53:I54)</f>
        <v>950</v>
      </c>
    </row>
    <row r="54" spans="1:10" ht="12.75" customHeight="1">
      <c r="A54" s="393"/>
      <c r="B54" s="388"/>
      <c r="C54" s="392"/>
      <c r="D54" s="392"/>
      <c r="E54" s="392"/>
      <c r="F54" s="392"/>
      <c r="G54" s="391"/>
      <c r="H54" s="383"/>
      <c r="I54" s="383"/>
      <c r="J54" s="383"/>
    </row>
    <row r="55" spans="1:10" ht="12.75" customHeight="1">
      <c r="A55" s="393"/>
      <c r="B55" s="388" t="s">
        <v>251</v>
      </c>
      <c r="C55" s="382">
        <v>3501</v>
      </c>
      <c r="D55" s="382">
        <v>36</v>
      </c>
      <c r="E55" s="382"/>
      <c r="F55" s="382">
        <f>SUMIF(C55:E56,"&gt;=0",C55:F56)</f>
        <v>3537</v>
      </c>
      <c r="G55" s="390">
        <v>748</v>
      </c>
      <c r="H55" s="382"/>
      <c r="I55" s="382"/>
      <c r="J55" s="382">
        <f>SUM(G55:I56)</f>
        <v>748</v>
      </c>
    </row>
    <row r="56" spans="1:10" ht="12.75" customHeight="1">
      <c r="A56" s="393"/>
      <c r="B56" s="388"/>
      <c r="C56" s="392"/>
      <c r="D56" s="392"/>
      <c r="E56" s="392"/>
      <c r="F56" s="392"/>
      <c r="G56" s="391"/>
      <c r="H56" s="383"/>
      <c r="I56" s="383"/>
      <c r="J56" s="383"/>
    </row>
    <row r="57" spans="1:10" ht="12.75" customHeight="1">
      <c r="A57" s="393"/>
      <c r="B57" s="388" t="s">
        <v>252</v>
      </c>
      <c r="C57" s="382">
        <v>7190</v>
      </c>
      <c r="D57" s="382">
        <f>32+120</f>
        <v>152</v>
      </c>
      <c r="E57" s="382"/>
      <c r="F57" s="382">
        <f>SUMIF(C57:E58,"&gt;=0",C57:F58)</f>
        <v>7342</v>
      </c>
      <c r="G57" s="390">
        <v>2142</v>
      </c>
      <c r="H57" s="382"/>
      <c r="I57" s="382"/>
      <c r="J57" s="382">
        <f>SUM(G57:I58)</f>
        <v>2142</v>
      </c>
    </row>
    <row r="58" spans="1:10" ht="12.75" customHeight="1" thickBot="1">
      <c r="A58" s="393"/>
      <c r="B58" s="388"/>
      <c r="C58" s="389"/>
      <c r="D58" s="389"/>
      <c r="E58" s="389"/>
      <c r="F58" s="389"/>
      <c r="G58" s="391"/>
      <c r="H58" s="383"/>
      <c r="I58" s="383"/>
      <c r="J58" s="383"/>
    </row>
    <row r="59" spans="1:10" ht="14.25" thickBot="1">
      <c r="A59" s="393"/>
      <c r="B59" s="384" t="s">
        <v>209</v>
      </c>
      <c r="C59" s="193">
        <f>SUMIF($C$5:$C$58,"&gt;=0",$C$5:$C$58)</f>
        <v>124039</v>
      </c>
      <c r="D59" s="193">
        <f>SUMIF($D$5:$D$58,"&gt;=0",$D$5:$D$58)</f>
        <v>662</v>
      </c>
      <c r="E59" s="193">
        <f>SUMIF($E$5:$E$58,"&gt;=0",$E$5:$E$58)</f>
        <v>59</v>
      </c>
      <c r="F59" s="194">
        <f>SUMIF($F$5:$F$58,"&gt;=0",$F$5:$F$58)</f>
        <v>124760</v>
      </c>
      <c r="G59" s="386">
        <f>SUM(G5:G58)</f>
        <v>22807</v>
      </c>
      <c r="H59" s="386">
        <f>SUM(H5:H58)</f>
        <v>2026</v>
      </c>
      <c r="I59" s="386">
        <f>SUM(I5:I58)</f>
        <v>20</v>
      </c>
      <c r="J59" s="386">
        <f>SUM(J5:J58)</f>
        <v>24853</v>
      </c>
    </row>
    <row r="60" spans="1:10">
      <c r="A60" s="393"/>
      <c r="B60" s="385"/>
      <c r="C60" s="189">
        <f>SUMIF($C$5:$C$58,"&lt;0",$C$5:$C$58)</f>
        <v>-113</v>
      </c>
      <c r="D60" s="189">
        <f>SUMIF($D$5:$D$58,"&lt;0",$D$5:$D$58)</f>
        <v>-853</v>
      </c>
      <c r="E60" s="195"/>
      <c r="F60" s="196">
        <f>SUMIF($F$5:$F$58,"&lt;0",$F$5:$F$58)</f>
        <v>-966</v>
      </c>
      <c r="G60" s="387"/>
      <c r="H60" s="387"/>
      <c r="I60" s="387"/>
      <c r="J60" s="387"/>
    </row>
    <row r="61" spans="1:10">
      <c r="A61" s="197" t="s">
        <v>431</v>
      </c>
      <c r="B61" s="197"/>
      <c r="C61" s="197"/>
      <c r="D61" s="197"/>
      <c r="E61" s="197"/>
      <c r="F61" s="197"/>
      <c r="G61" s="197"/>
      <c r="H61" s="197"/>
      <c r="I61" s="197"/>
      <c r="J61" s="197"/>
    </row>
  </sheetData>
  <mergeCells count="218">
    <mergeCell ref="A2:A4"/>
    <mergeCell ref="B2:B4"/>
    <mergeCell ref="C2:J2"/>
    <mergeCell ref="C3:F3"/>
    <mergeCell ref="G3:J3"/>
    <mergeCell ref="A5:A60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B7:B8"/>
    <mergeCell ref="C7:C8"/>
    <mergeCell ref="D7:D8"/>
    <mergeCell ref="E7:E8"/>
    <mergeCell ref="G7:G8"/>
    <mergeCell ref="H7:H8"/>
    <mergeCell ref="I7:I8"/>
    <mergeCell ref="J7:J8"/>
    <mergeCell ref="B9:B10"/>
    <mergeCell ref="C9:C10"/>
    <mergeCell ref="E9:E10"/>
    <mergeCell ref="G9:G10"/>
    <mergeCell ref="H9:H10"/>
    <mergeCell ref="I9:I10"/>
    <mergeCell ref="J9:J10"/>
    <mergeCell ref="B15:B16"/>
    <mergeCell ref="E15:E16"/>
    <mergeCell ref="G15:G16"/>
    <mergeCell ref="H15:H16"/>
    <mergeCell ref="I15:I16"/>
    <mergeCell ref="J15:J16"/>
    <mergeCell ref="J11:J12"/>
    <mergeCell ref="B13:B14"/>
    <mergeCell ref="D13:D14"/>
    <mergeCell ref="E13:E14"/>
    <mergeCell ref="G13:G14"/>
    <mergeCell ref="H13:H14"/>
    <mergeCell ref="I13:I14"/>
    <mergeCell ref="J13:J14"/>
    <mergeCell ref="B11:B12"/>
    <mergeCell ref="C11:C12"/>
    <mergeCell ref="E11:E12"/>
    <mergeCell ref="G11:G12"/>
    <mergeCell ref="H11:H12"/>
    <mergeCell ref="I11:I12"/>
    <mergeCell ref="J17:J18"/>
    <mergeCell ref="B19:B20"/>
    <mergeCell ref="C19:C20"/>
    <mergeCell ref="E19:E20"/>
    <mergeCell ref="G19:G20"/>
    <mergeCell ref="H19:H20"/>
    <mergeCell ref="I19:I20"/>
    <mergeCell ref="J19:J20"/>
    <mergeCell ref="B17:B18"/>
    <mergeCell ref="C17:C18"/>
    <mergeCell ref="E17:E18"/>
    <mergeCell ref="G17:G18"/>
    <mergeCell ref="H17:H18"/>
    <mergeCell ref="I17:I18"/>
    <mergeCell ref="I21:I22"/>
    <mergeCell ref="J21:J22"/>
    <mergeCell ref="B23:B24"/>
    <mergeCell ref="C23:C24"/>
    <mergeCell ref="E23:E24"/>
    <mergeCell ref="G23:G24"/>
    <mergeCell ref="H23:H24"/>
    <mergeCell ref="I23:I24"/>
    <mergeCell ref="J23:J24"/>
    <mergeCell ref="B21:B22"/>
    <mergeCell ref="C21:C22"/>
    <mergeCell ref="D21:D22"/>
    <mergeCell ref="E21:E22"/>
    <mergeCell ref="G21:G22"/>
    <mergeCell ref="H21:H22"/>
    <mergeCell ref="J25:J26"/>
    <mergeCell ref="B27:B28"/>
    <mergeCell ref="C27:C28"/>
    <mergeCell ref="D27:D28"/>
    <mergeCell ref="E27:E28"/>
    <mergeCell ref="G27:G28"/>
    <mergeCell ref="H27:H28"/>
    <mergeCell ref="I27:I28"/>
    <mergeCell ref="J27:J28"/>
    <mergeCell ref="B25:B26"/>
    <mergeCell ref="C25:C26"/>
    <mergeCell ref="E25:E26"/>
    <mergeCell ref="G25:G26"/>
    <mergeCell ref="H25:H26"/>
    <mergeCell ref="I25:I26"/>
    <mergeCell ref="J29:J30"/>
    <mergeCell ref="B31:B32"/>
    <mergeCell ref="C31:C32"/>
    <mergeCell ref="D31:D32"/>
    <mergeCell ref="E31:E32"/>
    <mergeCell ref="G31:G32"/>
    <mergeCell ref="H31:H32"/>
    <mergeCell ref="I31:I32"/>
    <mergeCell ref="J31:J32"/>
    <mergeCell ref="B29:B30"/>
    <mergeCell ref="C29:C30"/>
    <mergeCell ref="E29:E30"/>
    <mergeCell ref="G29:G30"/>
    <mergeCell ref="H29:H30"/>
    <mergeCell ref="I29:I30"/>
    <mergeCell ref="I33:I34"/>
    <mergeCell ref="J33:J34"/>
    <mergeCell ref="B35:B36"/>
    <mergeCell ref="C35:C36"/>
    <mergeCell ref="D35:D36"/>
    <mergeCell ref="E35:E36"/>
    <mergeCell ref="G35:G36"/>
    <mergeCell ref="H35:H36"/>
    <mergeCell ref="I35:I36"/>
    <mergeCell ref="J35:J36"/>
    <mergeCell ref="B33:B34"/>
    <mergeCell ref="C33:C34"/>
    <mergeCell ref="D33:D34"/>
    <mergeCell ref="E33:E34"/>
    <mergeCell ref="G33:G34"/>
    <mergeCell ref="H33:H34"/>
    <mergeCell ref="J37:J38"/>
    <mergeCell ref="B39:B40"/>
    <mergeCell ref="C39:C40"/>
    <mergeCell ref="D39:D40"/>
    <mergeCell ref="E39:E40"/>
    <mergeCell ref="G39:G40"/>
    <mergeCell ref="H39:H40"/>
    <mergeCell ref="I39:I40"/>
    <mergeCell ref="J39:J40"/>
    <mergeCell ref="B37:B38"/>
    <mergeCell ref="D37:D38"/>
    <mergeCell ref="E37:E38"/>
    <mergeCell ref="G37:G38"/>
    <mergeCell ref="H37:H38"/>
    <mergeCell ref="I37:I38"/>
    <mergeCell ref="I41:I42"/>
    <mergeCell ref="J41:J42"/>
    <mergeCell ref="B43:B44"/>
    <mergeCell ref="C43:C44"/>
    <mergeCell ref="D43:D44"/>
    <mergeCell ref="E43:E44"/>
    <mergeCell ref="G43:G44"/>
    <mergeCell ref="H43:H44"/>
    <mergeCell ref="I43:I44"/>
    <mergeCell ref="J43:J44"/>
    <mergeCell ref="B41:B42"/>
    <mergeCell ref="C41:C42"/>
    <mergeCell ref="D41:D42"/>
    <mergeCell ref="E41:E42"/>
    <mergeCell ref="G41:G42"/>
    <mergeCell ref="H41:H42"/>
    <mergeCell ref="I45:I46"/>
    <mergeCell ref="J45:J46"/>
    <mergeCell ref="B47:B48"/>
    <mergeCell ref="C47:C48"/>
    <mergeCell ref="D47:D48"/>
    <mergeCell ref="E47:E48"/>
    <mergeCell ref="G47:G48"/>
    <mergeCell ref="H47:H48"/>
    <mergeCell ref="I47:I48"/>
    <mergeCell ref="J47:J48"/>
    <mergeCell ref="B45:B46"/>
    <mergeCell ref="C45:C46"/>
    <mergeCell ref="D45:D46"/>
    <mergeCell ref="E45:E46"/>
    <mergeCell ref="G45:G46"/>
    <mergeCell ref="H45:H46"/>
    <mergeCell ref="J49:J50"/>
    <mergeCell ref="B51:B52"/>
    <mergeCell ref="C51:C52"/>
    <mergeCell ref="E51:E52"/>
    <mergeCell ref="G51:G52"/>
    <mergeCell ref="H51:H52"/>
    <mergeCell ref="I51:I52"/>
    <mergeCell ref="J51:J52"/>
    <mergeCell ref="B49:B50"/>
    <mergeCell ref="C49:C50"/>
    <mergeCell ref="E49:E50"/>
    <mergeCell ref="G49:G50"/>
    <mergeCell ref="H49:H50"/>
    <mergeCell ref="I49:I50"/>
    <mergeCell ref="H53:H54"/>
    <mergeCell ref="I53:I54"/>
    <mergeCell ref="J53:J54"/>
    <mergeCell ref="B55:B56"/>
    <mergeCell ref="C55:C56"/>
    <mergeCell ref="D55:D56"/>
    <mergeCell ref="E55:E56"/>
    <mergeCell ref="F55:F56"/>
    <mergeCell ref="G55:G56"/>
    <mergeCell ref="H55:H56"/>
    <mergeCell ref="B53:B54"/>
    <mergeCell ref="C53:C54"/>
    <mergeCell ref="D53:D54"/>
    <mergeCell ref="E53:E54"/>
    <mergeCell ref="F53:F54"/>
    <mergeCell ref="G53:G54"/>
    <mergeCell ref="J57:J58"/>
    <mergeCell ref="B59:B60"/>
    <mergeCell ref="G59:G60"/>
    <mergeCell ref="H59:H60"/>
    <mergeCell ref="I59:I60"/>
    <mergeCell ref="J59:J60"/>
    <mergeCell ref="I55:I56"/>
    <mergeCell ref="J55:J56"/>
    <mergeCell ref="B57:B58"/>
    <mergeCell ref="C57:C58"/>
    <mergeCell ref="D57:D58"/>
    <mergeCell ref="E57:E58"/>
    <mergeCell ref="F57:F58"/>
    <mergeCell ref="G57:G58"/>
    <mergeCell ref="H57:H58"/>
    <mergeCell ref="I57:I58"/>
  </mergeCells>
  <phoneticPr fontId="1"/>
  <pageMargins left="0.7" right="0.7" top="0.75" bottom="0.75" header="0.3" footer="0.3"/>
  <pageSetup paperSize="9" scale="96" orientation="portrait" r:id="rId1"/>
  <ignoredErrors>
    <ignoredError sqref="F8:F59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A1:I62"/>
  <sheetViews>
    <sheetView showGridLines="0" zoomScaleNormal="100" workbookViewId="0">
      <selection activeCell="J10" sqref="J10:J11"/>
    </sheetView>
  </sheetViews>
  <sheetFormatPr defaultRowHeight="13.5"/>
  <cols>
    <col min="1" max="1" width="2.875" customWidth="1"/>
    <col min="2" max="2" width="8.5" customWidth="1"/>
    <col min="3" max="9" width="10.75" customWidth="1"/>
  </cols>
  <sheetData>
    <row r="1" spans="1:9" ht="18" customHeight="1">
      <c r="A1" s="197"/>
      <c r="B1" s="197"/>
      <c r="C1" s="197"/>
      <c r="D1" s="198"/>
      <c r="E1" s="198"/>
      <c r="F1" s="197"/>
      <c r="G1" s="419">
        <v>41729</v>
      </c>
      <c r="H1" s="420"/>
      <c r="I1" s="420"/>
    </row>
    <row r="2" spans="1:9" ht="25.5" customHeight="1">
      <c r="A2" s="393" t="s">
        <v>412</v>
      </c>
      <c r="B2" s="357" t="s">
        <v>413</v>
      </c>
      <c r="C2" s="357" t="s">
        <v>432</v>
      </c>
      <c r="D2" s="357"/>
      <c r="E2" s="357"/>
      <c r="F2" s="421" t="s">
        <v>433</v>
      </c>
      <c r="G2" s="357" t="s">
        <v>434</v>
      </c>
      <c r="H2" s="357"/>
      <c r="I2" s="357"/>
    </row>
    <row r="3" spans="1:9" ht="12.75" customHeight="1">
      <c r="A3" s="393"/>
      <c r="B3" s="357"/>
      <c r="C3" s="357" t="s">
        <v>485</v>
      </c>
      <c r="D3" s="357" t="s">
        <v>486</v>
      </c>
      <c r="E3" s="411" t="s">
        <v>209</v>
      </c>
      <c r="F3" s="422"/>
      <c r="G3" s="357" t="s">
        <v>435</v>
      </c>
      <c r="H3" s="357" t="s">
        <v>436</v>
      </c>
      <c r="I3" s="357" t="s">
        <v>437</v>
      </c>
    </row>
    <row r="4" spans="1:9" ht="12.75" customHeight="1">
      <c r="A4" s="393"/>
      <c r="B4" s="357"/>
      <c r="C4" s="357"/>
      <c r="D4" s="357"/>
      <c r="E4" s="411"/>
      <c r="F4" s="423"/>
      <c r="G4" s="357"/>
      <c r="H4" s="357"/>
      <c r="I4" s="357"/>
    </row>
    <row r="5" spans="1:9" ht="12.75" customHeight="1">
      <c r="A5" s="393" t="s">
        <v>421</v>
      </c>
      <c r="B5" s="388" t="s">
        <v>227</v>
      </c>
      <c r="C5" s="418">
        <v>13683</v>
      </c>
      <c r="D5" s="418"/>
      <c r="E5" s="418">
        <f>SUM(C5:D5)</f>
        <v>13683</v>
      </c>
      <c r="F5" s="418">
        <v>7539</v>
      </c>
      <c r="G5" s="411" t="s">
        <v>438</v>
      </c>
      <c r="H5" s="411">
        <v>5</v>
      </c>
      <c r="I5" s="412" t="s">
        <v>439</v>
      </c>
    </row>
    <row r="6" spans="1:9" ht="12.75" customHeight="1">
      <c r="A6" s="393"/>
      <c r="B6" s="388"/>
      <c r="C6" s="418"/>
      <c r="D6" s="418"/>
      <c r="E6" s="418"/>
      <c r="F6" s="418"/>
      <c r="G6" s="411"/>
      <c r="H6" s="411"/>
      <c r="I6" s="412"/>
    </row>
    <row r="7" spans="1:9" ht="12.75" customHeight="1">
      <c r="A7" s="393"/>
      <c r="B7" s="388" t="s">
        <v>422</v>
      </c>
      <c r="C7" s="418">
        <v>17749</v>
      </c>
      <c r="D7" s="418"/>
      <c r="E7" s="418">
        <f>SUM(C7:D7)</f>
        <v>17749</v>
      </c>
      <c r="F7" s="418">
        <v>7384</v>
      </c>
      <c r="G7" s="411" t="s">
        <v>440</v>
      </c>
      <c r="H7" s="411">
        <v>6</v>
      </c>
      <c r="I7" s="412" t="s">
        <v>441</v>
      </c>
    </row>
    <row r="8" spans="1:9" ht="12.75" customHeight="1">
      <c r="A8" s="393"/>
      <c r="B8" s="388"/>
      <c r="C8" s="418"/>
      <c r="D8" s="418"/>
      <c r="E8" s="418"/>
      <c r="F8" s="418"/>
      <c r="G8" s="411"/>
      <c r="H8" s="411"/>
      <c r="I8" s="412"/>
    </row>
    <row r="9" spans="1:9" ht="12.75" customHeight="1">
      <c r="A9" s="393"/>
      <c r="B9" s="401" t="s">
        <v>229</v>
      </c>
      <c r="C9" s="403">
        <v>17113</v>
      </c>
      <c r="D9" s="403"/>
      <c r="E9" s="403">
        <f>SUM(C9:D9)</f>
        <v>17113</v>
      </c>
      <c r="F9" s="403">
        <v>7890</v>
      </c>
      <c r="G9" s="411" t="s">
        <v>440</v>
      </c>
      <c r="H9" s="411">
        <v>6</v>
      </c>
      <c r="I9" s="412" t="s">
        <v>442</v>
      </c>
    </row>
    <row r="10" spans="1:9" ht="12.75" customHeight="1">
      <c r="A10" s="393"/>
      <c r="B10" s="401"/>
      <c r="C10" s="403"/>
      <c r="D10" s="403"/>
      <c r="E10" s="403"/>
      <c r="F10" s="403"/>
      <c r="G10" s="411"/>
      <c r="H10" s="411"/>
      <c r="I10" s="412"/>
    </row>
    <row r="11" spans="1:9" ht="12.75" customHeight="1">
      <c r="A11" s="393"/>
      <c r="B11" s="401" t="s">
        <v>423</v>
      </c>
      <c r="C11" s="403">
        <v>14957</v>
      </c>
      <c r="D11" s="403"/>
      <c r="E11" s="403">
        <f>SUM(C11:D11)</f>
        <v>14957</v>
      </c>
      <c r="F11" s="403">
        <v>7880</v>
      </c>
      <c r="G11" s="411" t="s">
        <v>443</v>
      </c>
      <c r="H11" s="411">
        <v>6</v>
      </c>
      <c r="I11" s="412" t="s">
        <v>444</v>
      </c>
    </row>
    <row r="12" spans="1:9" ht="12.75" customHeight="1">
      <c r="A12" s="393"/>
      <c r="B12" s="401"/>
      <c r="C12" s="403"/>
      <c r="D12" s="403"/>
      <c r="E12" s="403"/>
      <c r="F12" s="403"/>
      <c r="G12" s="411"/>
      <c r="H12" s="411"/>
      <c r="I12" s="412"/>
    </row>
    <row r="13" spans="1:9" ht="12.75" customHeight="1">
      <c r="A13" s="393"/>
      <c r="B13" s="401" t="s">
        <v>231</v>
      </c>
      <c r="C13" s="403">
        <v>4766</v>
      </c>
      <c r="D13" s="403">
        <v>2581</v>
      </c>
      <c r="E13" s="403">
        <f>SUM(C13:D13)</f>
        <v>7347</v>
      </c>
      <c r="F13" s="403">
        <v>3966</v>
      </c>
      <c r="G13" s="411" t="s">
        <v>440</v>
      </c>
      <c r="H13" s="411">
        <v>6</v>
      </c>
      <c r="I13" s="412" t="s">
        <v>441</v>
      </c>
    </row>
    <row r="14" spans="1:9" ht="12.75" customHeight="1">
      <c r="A14" s="393"/>
      <c r="B14" s="401"/>
      <c r="C14" s="403"/>
      <c r="D14" s="403"/>
      <c r="E14" s="403"/>
      <c r="F14" s="403"/>
      <c r="G14" s="411"/>
      <c r="H14" s="411"/>
      <c r="I14" s="412"/>
    </row>
    <row r="15" spans="1:9" ht="12.75" customHeight="1">
      <c r="A15" s="393"/>
      <c r="B15" s="401" t="s">
        <v>424</v>
      </c>
      <c r="C15" s="403">
        <v>10955</v>
      </c>
      <c r="D15" s="403"/>
      <c r="E15" s="403">
        <f>SUM(C15:D15)</f>
        <v>10955</v>
      </c>
      <c r="F15" s="403">
        <v>5936</v>
      </c>
      <c r="G15" s="411" t="s">
        <v>438</v>
      </c>
      <c r="H15" s="411">
        <v>6</v>
      </c>
      <c r="I15" s="412" t="s">
        <v>445</v>
      </c>
    </row>
    <row r="16" spans="1:9" ht="12.75" customHeight="1">
      <c r="A16" s="393"/>
      <c r="B16" s="401"/>
      <c r="C16" s="403"/>
      <c r="D16" s="403"/>
      <c r="E16" s="403"/>
      <c r="F16" s="403"/>
      <c r="G16" s="411"/>
      <c r="H16" s="411"/>
      <c r="I16" s="412"/>
    </row>
    <row r="17" spans="1:9" ht="12.75" customHeight="1">
      <c r="A17" s="393"/>
      <c r="B17" s="401" t="s">
        <v>425</v>
      </c>
      <c r="C17" s="403">
        <v>25577</v>
      </c>
      <c r="D17" s="403"/>
      <c r="E17" s="403">
        <f>SUM(C17:D17)</f>
        <v>25577</v>
      </c>
      <c r="F17" s="403">
        <v>12297</v>
      </c>
      <c r="G17" s="411" t="s">
        <v>443</v>
      </c>
      <c r="H17" s="411">
        <v>6</v>
      </c>
      <c r="I17" s="412" t="s">
        <v>446</v>
      </c>
    </row>
    <row r="18" spans="1:9" ht="12.75" customHeight="1">
      <c r="A18" s="393"/>
      <c r="B18" s="401"/>
      <c r="C18" s="403"/>
      <c r="D18" s="403"/>
      <c r="E18" s="403"/>
      <c r="F18" s="403"/>
      <c r="G18" s="411"/>
      <c r="H18" s="411"/>
      <c r="I18" s="412"/>
    </row>
    <row r="19" spans="1:9" ht="12.75" customHeight="1">
      <c r="A19" s="393"/>
      <c r="B19" s="401" t="s">
        <v>234</v>
      </c>
      <c r="C19" s="403">
        <v>6148</v>
      </c>
      <c r="D19" s="403">
        <v>5828</v>
      </c>
      <c r="E19" s="403">
        <f>SUM(C19:D19)</f>
        <v>11976</v>
      </c>
      <c r="F19" s="403">
        <v>6965</v>
      </c>
      <c r="G19" s="411" t="s">
        <v>443</v>
      </c>
      <c r="H19" s="411">
        <v>5</v>
      </c>
      <c r="I19" s="412" t="s">
        <v>447</v>
      </c>
    </row>
    <row r="20" spans="1:9" ht="12.75" customHeight="1">
      <c r="A20" s="393"/>
      <c r="B20" s="401"/>
      <c r="C20" s="403"/>
      <c r="D20" s="403"/>
      <c r="E20" s="403"/>
      <c r="F20" s="403"/>
      <c r="G20" s="411"/>
      <c r="H20" s="411"/>
      <c r="I20" s="412"/>
    </row>
    <row r="21" spans="1:9" ht="12.75" customHeight="1">
      <c r="A21" s="393"/>
      <c r="B21" s="401" t="s">
        <v>235</v>
      </c>
      <c r="C21" s="403">
        <v>19443</v>
      </c>
      <c r="D21" s="403"/>
      <c r="E21" s="403">
        <f>SUM(C21:D21)</f>
        <v>19443</v>
      </c>
      <c r="F21" s="403">
        <v>10864</v>
      </c>
      <c r="G21" s="411" t="s">
        <v>440</v>
      </c>
      <c r="H21" s="411">
        <v>6</v>
      </c>
      <c r="I21" s="412" t="s">
        <v>448</v>
      </c>
    </row>
    <row r="22" spans="1:9" ht="12.75" customHeight="1">
      <c r="A22" s="393"/>
      <c r="B22" s="401"/>
      <c r="C22" s="403"/>
      <c r="D22" s="403"/>
      <c r="E22" s="403"/>
      <c r="F22" s="403"/>
      <c r="G22" s="411"/>
      <c r="H22" s="411"/>
      <c r="I22" s="412"/>
    </row>
    <row r="23" spans="1:9" ht="12.75" customHeight="1">
      <c r="A23" s="393"/>
      <c r="B23" s="401" t="s">
        <v>236</v>
      </c>
      <c r="C23" s="403">
        <v>22929</v>
      </c>
      <c r="D23" s="403">
        <v>452</v>
      </c>
      <c r="E23" s="403">
        <f>SUM(C23:D23)</f>
        <v>23381</v>
      </c>
      <c r="F23" s="403">
        <v>11440</v>
      </c>
      <c r="G23" s="411" t="s">
        <v>440</v>
      </c>
      <c r="H23" s="411">
        <v>6</v>
      </c>
      <c r="I23" s="412" t="s">
        <v>449</v>
      </c>
    </row>
    <row r="24" spans="1:9" ht="12.75" customHeight="1">
      <c r="A24" s="393"/>
      <c r="B24" s="401"/>
      <c r="C24" s="403"/>
      <c r="D24" s="403"/>
      <c r="E24" s="403"/>
      <c r="F24" s="403"/>
      <c r="G24" s="411"/>
      <c r="H24" s="411"/>
      <c r="I24" s="412"/>
    </row>
    <row r="25" spans="1:9" ht="12.75" customHeight="1">
      <c r="A25" s="393"/>
      <c r="B25" s="401" t="s">
        <v>426</v>
      </c>
      <c r="C25" s="403">
        <v>16340</v>
      </c>
      <c r="D25" s="403"/>
      <c r="E25" s="403">
        <f>SUM(C25:D25)</f>
        <v>16340</v>
      </c>
      <c r="F25" s="403">
        <v>8038</v>
      </c>
      <c r="G25" s="411" t="s">
        <v>438</v>
      </c>
      <c r="H25" s="411">
        <v>6</v>
      </c>
      <c r="I25" s="412" t="s">
        <v>450</v>
      </c>
    </row>
    <row r="26" spans="1:9" ht="12.75" customHeight="1">
      <c r="A26" s="393"/>
      <c r="B26" s="401"/>
      <c r="C26" s="403"/>
      <c r="D26" s="403"/>
      <c r="E26" s="403"/>
      <c r="F26" s="403"/>
      <c r="G26" s="411"/>
      <c r="H26" s="411"/>
      <c r="I26" s="412"/>
    </row>
    <row r="27" spans="1:9" ht="12.75" customHeight="1">
      <c r="A27" s="393"/>
      <c r="B27" s="401" t="s">
        <v>238</v>
      </c>
      <c r="C27" s="403">
        <v>16010</v>
      </c>
      <c r="D27" s="403"/>
      <c r="E27" s="403">
        <f>SUM(C27:D27)</f>
        <v>16010</v>
      </c>
      <c r="F27" s="403">
        <v>8161</v>
      </c>
      <c r="G27" s="411" t="s">
        <v>440</v>
      </c>
      <c r="H27" s="411">
        <v>6</v>
      </c>
      <c r="I27" s="412" t="s">
        <v>451</v>
      </c>
    </row>
    <row r="28" spans="1:9" ht="12.75" customHeight="1">
      <c r="A28" s="393"/>
      <c r="B28" s="401"/>
      <c r="C28" s="403"/>
      <c r="D28" s="403"/>
      <c r="E28" s="403"/>
      <c r="F28" s="403"/>
      <c r="G28" s="411"/>
      <c r="H28" s="411"/>
      <c r="I28" s="412"/>
    </row>
    <row r="29" spans="1:9" ht="12.75" customHeight="1">
      <c r="A29" s="393"/>
      <c r="B29" s="401" t="s">
        <v>239</v>
      </c>
      <c r="C29" s="403">
        <v>21867</v>
      </c>
      <c r="D29" s="403"/>
      <c r="E29" s="403">
        <f>SUM(C29:D29)</f>
        <v>21867</v>
      </c>
      <c r="F29" s="403">
        <v>13275</v>
      </c>
      <c r="G29" s="411" t="s">
        <v>438</v>
      </c>
      <c r="H29" s="411">
        <v>6</v>
      </c>
      <c r="I29" s="412" t="s">
        <v>452</v>
      </c>
    </row>
    <row r="30" spans="1:9" ht="12.75" customHeight="1">
      <c r="A30" s="393"/>
      <c r="B30" s="401"/>
      <c r="C30" s="403"/>
      <c r="D30" s="403"/>
      <c r="E30" s="403"/>
      <c r="F30" s="403"/>
      <c r="G30" s="411"/>
      <c r="H30" s="411"/>
      <c r="I30" s="412"/>
    </row>
    <row r="31" spans="1:9" ht="12.75" customHeight="1">
      <c r="A31" s="393"/>
      <c r="B31" s="401" t="s">
        <v>427</v>
      </c>
      <c r="C31" s="403">
        <f>11913+791</f>
        <v>12704</v>
      </c>
      <c r="D31" s="403">
        <v>16</v>
      </c>
      <c r="E31" s="403">
        <f>SUM(C31:D31)</f>
        <v>12720</v>
      </c>
      <c r="F31" s="403">
        <v>6375</v>
      </c>
      <c r="G31" s="411" t="s">
        <v>443</v>
      </c>
      <c r="H31" s="411">
        <v>5</v>
      </c>
      <c r="I31" s="412" t="s">
        <v>453</v>
      </c>
    </row>
    <row r="32" spans="1:9" ht="12.75" customHeight="1">
      <c r="A32" s="393"/>
      <c r="B32" s="401"/>
      <c r="C32" s="403"/>
      <c r="D32" s="403"/>
      <c r="E32" s="403"/>
      <c r="F32" s="403"/>
      <c r="G32" s="411"/>
      <c r="H32" s="411"/>
      <c r="I32" s="412"/>
    </row>
    <row r="33" spans="1:9" ht="12.75" customHeight="1">
      <c r="A33" s="393"/>
      <c r="B33" s="401" t="s">
        <v>241</v>
      </c>
      <c r="C33" s="403">
        <v>10628</v>
      </c>
      <c r="D33" s="403">
        <v>2998</v>
      </c>
      <c r="E33" s="403">
        <f>SUM(C33:D33)</f>
        <v>13626</v>
      </c>
      <c r="F33" s="403">
        <v>5520</v>
      </c>
      <c r="G33" s="411" t="s">
        <v>443</v>
      </c>
      <c r="H33" s="411">
        <v>6</v>
      </c>
      <c r="I33" s="412" t="s">
        <v>454</v>
      </c>
    </row>
    <row r="34" spans="1:9" ht="12.75" customHeight="1">
      <c r="A34" s="393"/>
      <c r="B34" s="401"/>
      <c r="C34" s="403"/>
      <c r="D34" s="403"/>
      <c r="E34" s="403"/>
      <c r="F34" s="403"/>
      <c r="G34" s="411"/>
      <c r="H34" s="411"/>
      <c r="I34" s="412"/>
    </row>
    <row r="35" spans="1:9" ht="12.75" customHeight="1">
      <c r="A35" s="393"/>
      <c r="B35" s="401" t="s">
        <v>242</v>
      </c>
      <c r="C35" s="403">
        <v>10110</v>
      </c>
      <c r="D35" s="403">
        <v>4852</v>
      </c>
      <c r="E35" s="403">
        <f>SUM(C35:D35)</f>
        <v>14962</v>
      </c>
      <c r="F35" s="403">
        <v>7706</v>
      </c>
      <c r="G35" s="405" t="s">
        <v>455</v>
      </c>
      <c r="H35" s="406"/>
      <c r="I35" s="407"/>
    </row>
    <row r="36" spans="1:9" ht="12.75" customHeight="1">
      <c r="A36" s="393"/>
      <c r="B36" s="401"/>
      <c r="C36" s="403"/>
      <c r="D36" s="403"/>
      <c r="E36" s="403"/>
      <c r="F36" s="403"/>
      <c r="G36" s="415"/>
      <c r="H36" s="416"/>
      <c r="I36" s="417"/>
    </row>
    <row r="37" spans="1:9" ht="12.75" customHeight="1">
      <c r="A37" s="393"/>
      <c r="B37" s="401" t="s">
        <v>243</v>
      </c>
      <c r="C37" s="403">
        <v>17480</v>
      </c>
      <c r="D37" s="403"/>
      <c r="E37" s="403">
        <f>SUM(C37:D37)</f>
        <v>17480</v>
      </c>
      <c r="F37" s="403">
        <v>11848</v>
      </c>
      <c r="G37" s="411" t="s">
        <v>440</v>
      </c>
      <c r="H37" s="411">
        <v>6</v>
      </c>
      <c r="I37" s="412" t="s">
        <v>456</v>
      </c>
    </row>
    <row r="38" spans="1:9" ht="12.75" customHeight="1">
      <c r="A38" s="393"/>
      <c r="B38" s="401"/>
      <c r="C38" s="403"/>
      <c r="D38" s="403"/>
      <c r="E38" s="403"/>
      <c r="F38" s="403"/>
      <c r="G38" s="411"/>
      <c r="H38" s="411"/>
      <c r="I38" s="412"/>
    </row>
    <row r="39" spans="1:9" ht="12.75" customHeight="1">
      <c r="A39" s="393"/>
      <c r="B39" s="401" t="s">
        <v>244</v>
      </c>
      <c r="C39" s="403">
        <v>3014</v>
      </c>
      <c r="D39" s="403">
        <v>5375</v>
      </c>
      <c r="E39" s="403">
        <f>SUM(C39:D39)</f>
        <v>8389</v>
      </c>
      <c r="F39" s="403">
        <v>4641</v>
      </c>
      <c r="G39" s="411" t="s">
        <v>443</v>
      </c>
      <c r="H39" s="411">
        <v>5</v>
      </c>
      <c r="I39" s="412" t="s">
        <v>457</v>
      </c>
    </row>
    <row r="40" spans="1:9" ht="12.75" customHeight="1">
      <c r="A40" s="393"/>
      <c r="B40" s="401"/>
      <c r="C40" s="403"/>
      <c r="D40" s="403"/>
      <c r="E40" s="403"/>
      <c r="F40" s="403"/>
      <c r="G40" s="411"/>
      <c r="H40" s="411"/>
      <c r="I40" s="412"/>
    </row>
    <row r="41" spans="1:9" ht="12.75" customHeight="1">
      <c r="A41" s="393"/>
      <c r="B41" s="401" t="s">
        <v>245</v>
      </c>
      <c r="C41" s="403">
        <v>8578</v>
      </c>
      <c r="D41" s="403">
        <v>4476</v>
      </c>
      <c r="E41" s="403">
        <f>SUM(C41:D41)</f>
        <v>13054</v>
      </c>
      <c r="F41" s="403">
        <v>7037</v>
      </c>
      <c r="G41" s="411" t="s">
        <v>440</v>
      </c>
      <c r="H41" s="411">
        <v>6</v>
      </c>
      <c r="I41" s="412" t="s">
        <v>451</v>
      </c>
    </row>
    <row r="42" spans="1:9" ht="12.75" customHeight="1">
      <c r="A42" s="393"/>
      <c r="B42" s="401"/>
      <c r="C42" s="403"/>
      <c r="D42" s="403"/>
      <c r="E42" s="403"/>
      <c r="F42" s="403"/>
      <c r="G42" s="411"/>
      <c r="H42" s="411"/>
      <c r="I42" s="412"/>
    </row>
    <row r="43" spans="1:9" ht="12.75" customHeight="1">
      <c r="A43" s="393"/>
      <c r="B43" s="401" t="s">
        <v>428</v>
      </c>
      <c r="C43" s="403">
        <v>9720</v>
      </c>
      <c r="D43" s="403"/>
      <c r="E43" s="403">
        <f>SUM(C43:D43)</f>
        <v>9720</v>
      </c>
      <c r="F43" s="403">
        <v>4195</v>
      </c>
      <c r="G43" s="411" t="s">
        <v>440</v>
      </c>
      <c r="H43" s="411">
        <v>5</v>
      </c>
      <c r="I43" s="412" t="s">
        <v>458</v>
      </c>
    </row>
    <row r="44" spans="1:9" ht="12.75" customHeight="1">
      <c r="A44" s="393"/>
      <c r="B44" s="401"/>
      <c r="C44" s="403"/>
      <c r="D44" s="403"/>
      <c r="E44" s="403"/>
      <c r="F44" s="403"/>
      <c r="G44" s="411"/>
      <c r="H44" s="411"/>
      <c r="I44" s="412"/>
    </row>
    <row r="45" spans="1:9" ht="12.75" customHeight="1">
      <c r="A45" s="393"/>
      <c r="B45" s="401" t="s">
        <v>429</v>
      </c>
      <c r="C45" s="403">
        <v>8782</v>
      </c>
      <c r="D45" s="413">
        <v>99</v>
      </c>
      <c r="E45" s="403">
        <f>SUM(C45:D45)</f>
        <v>8881</v>
      </c>
      <c r="F45" s="403">
        <v>5713</v>
      </c>
      <c r="G45" s="411" t="s">
        <v>440</v>
      </c>
      <c r="H45" s="411">
        <v>4</v>
      </c>
      <c r="I45" s="412" t="s">
        <v>457</v>
      </c>
    </row>
    <row r="46" spans="1:9" ht="12.75" customHeight="1">
      <c r="A46" s="393"/>
      <c r="B46" s="401"/>
      <c r="C46" s="403"/>
      <c r="D46" s="413"/>
      <c r="E46" s="403"/>
      <c r="F46" s="403"/>
      <c r="G46" s="411"/>
      <c r="H46" s="411"/>
      <c r="I46" s="412"/>
    </row>
    <row r="47" spans="1:9" ht="12.75" customHeight="1">
      <c r="A47" s="393"/>
      <c r="B47" s="401" t="s">
        <v>430</v>
      </c>
      <c r="C47" s="403">
        <v>15994</v>
      </c>
      <c r="D47" s="413"/>
      <c r="E47" s="403">
        <f>SUM(C47:D47)</f>
        <v>15994</v>
      </c>
      <c r="F47" s="403">
        <v>10520</v>
      </c>
      <c r="G47" s="411" t="s">
        <v>440</v>
      </c>
      <c r="H47" s="411">
        <v>6</v>
      </c>
      <c r="I47" s="412" t="s">
        <v>459</v>
      </c>
    </row>
    <row r="48" spans="1:9" ht="12.75" customHeight="1">
      <c r="A48" s="393"/>
      <c r="B48" s="401"/>
      <c r="C48" s="403"/>
      <c r="D48" s="413"/>
      <c r="E48" s="403"/>
      <c r="F48" s="403"/>
      <c r="G48" s="411"/>
      <c r="H48" s="411"/>
      <c r="I48" s="412"/>
    </row>
    <row r="49" spans="1:9" ht="12.75" customHeight="1">
      <c r="A49" s="393"/>
      <c r="B49" s="401" t="s">
        <v>248</v>
      </c>
      <c r="C49" s="403">
        <v>22238</v>
      </c>
      <c r="D49" s="414">
        <v>62</v>
      </c>
      <c r="E49" s="403">
        <f>SUM(C49:D49)</f>
        <v>22300</v>
      </c>
      <c r="F49" s="403">
        <v>11542</v>
      </c>
      <c r="G49" s="411" t="s">
        <v>443</v>
      </c>
      <c r="H49" s="411">
        <v>6</v>
      </c>
      <c r="I49" s="412" t="s">
        <v>460</v>
      </c>
    </row>
    <row r="50" spans="1:9" ht="12.75" customHeight="1">
      <c r="A50" s="393"/>
      <c r="B50" s="401"/>
      <c r="C50" s="403"/>
      <c r="D50" s="414"/>
      <c r="E50" s="403"/>
      <c r="F50" s="403"/>
      <c r="G50" s="411"/>
      <c r="H50" s="411"/>
      <c r="I50" s="412"/>
    </row>
    <row r="51" spans="1:9" ht="12.75" customHeight="1">
      <c r="A51" s="393"/>
      <c r="B51" s="401" t="s">
        <v>249</v>
      </c>
      <c r="C51" s="403">
        <v>19515</v>
      </c>
      <c r="D51" s="413"/>
      <c r="E51" s="403">
        <f>SUM(C51:D51)</f>
        <v>19515</v>
      </c>
      <c r="F51" s="403">
        <v>12070</v>
      </c>
      <c r="G51" s="411" t="s">
        <v>443</v>
      </c>
      <c r="H51" s="411">
        <v>6</v>
      </c>
      <c r="I51" s="412" t="s">
        <v>461</v>
      </c>
    </row>
    <row r="52" spans="1:9" ht="12.75" customHeight="1">
      <c r="A52" s="393"/>
      <c r="B52" s="401"/>
      <c r="C52" s="403"/>
      <c r="D52" s="413"/>
      <c r="E52" s="403"/>
      <c r="F52" s="403"/>
      <c r="G52" s="411"/>
      <c r="H52" s="411"/>
      <c r="I52" s="412"/>
    </row>
    <row r="53" spans="1:9" ht="12.75" customHeight="1">
      <c r="A53" s="393"/>
      <c r="B53" s="401" t="s">
        <v>250</v>
      </c>
      <c r="C53" s="403">
        <v>19830</v>
      </c>
      <c r="D53" s="413"/>
      <c r="E53" s="403">
        <f>SUM(C53:D53)</f>
        <v>19830</v>
      </c>
      <c r="F53" s="403">
        <v>11358</v>
      </c>
      <c r="G53" s="411" t="s">
        <v>438</v>
      </c>
      <c r="H53" s="411">
        <v>7</v>
      </c>
      <c r="I53" s="412" t="s">
        <v>462</v>
      </c>
    </row>
    <row r="54" spans="1:9" ht="12.75" customHeight="1">
      <c r="A54" s="393"/>
      <c r="B54" s="401"/>
      <c r="C54" s="403"/>
      <c r="D54" s="413"/>
      <c r="E54" s="403"/>
      <c r="F54" s="403"/>
      <c r="G54" s="411"/>
      <c r="H54" s="411"/>
      <c r="I54" s="412"/>
    </row>
    <row r="55" spans="1:9" ht="12.75" customHeight="1">
      <c r="A55" s="393"/>
      <c r="B55" s="401" t="s">
        <v>251</v>
      </c>
      <c r="C55" s="403">
        <v>21254</v>
      </c>
      <c r="D55" s="403"/>
      <c r="E55" s="403">
        <f>SUM(C55:D55)</f>
        <v>21254</v>
      </c>
      <c r="F55" s="403">
        <v>11324</v>
      </c>
      <c r="G55" s="411" t="s">
        <v>440</v>
      </c>
      <c r="H55" s="411">
        <v>6</v>
      </c>
      <c r="I55" s="412" t="s">
        <v>463</v>
      </c>
    </row>
    <row r="56" spans="1:9" ht="12.75" customHeight="1">
      <c r="A56" s="393"/>
      <c r="B56" s="401"/>
      <c r="C56" s="403"/>
      <c r="D56" s="403"/>
      <c r="E56" s="403"/>
      <c r="F56" s="403"/>
      <c r="G56" s="411"/>
      <c r="H56" s="411"/>
      <c r="I56" s="412"/>
    </row>
    <row r="57" spans="1:9" ht="12.75" customHeight="1">
      <c r="A57" s="393"/>
      <c r="B57" s="401" t="s">
        <v>252</v>
      </c>
      <c r="C57" s="403">
        <v>18823</v>
      </c>
      <c r="D57" s="403"/>
      <c r="E57" s="403">
        <f>SUM(C57:D57)</f>
        <v>18823</v>
      </c>
      <c r="F57" s="403">
        <v>10439</v>
      </c>
      <c r="G57" s="405" t="s">
        <v>464</v>
      </c>
      <c r="H57" s="406"/>
      <c r="I57" s="407"/>
    </row>
    <row r="58" spans="1:9" ht="12.75" customHeight="1" thickBot="1">
      <c r="A58" s="393"/>
      <c r="B58" s="402"/>
      <c r="C58" s="404"/>
      <c r="D58" s="404"/>
      <c r="E58" s="404"/>
      <c r="F58" s="404"/>
      <c r="G58" s="408"/>
      <c r="H58" s="409"/>
      <c r="I58" s="410"/>
    </row>
    <row r="59" spans="1:9" ht="12.75" customHeight="1">
      <c r="A59" s="393"/>
      <c r="B59" s="397" t="s">
        <v>209</v>
      </c>
      <c r="C59" s="399">
        <f>SUM(C5:C58)</f>
        <v>406207</v>
      </c>
      <c r="D59" s="399">
        <f>SUM(D5:D58)</f>
        <v>26739</v>
      </c>
      <c r="E59" s="399">
        <f>SUM(E5:E58)</f>
        <v>432946</v>
      </c>
      <c r="F59" s="399">
        <f>SUM(F5:F58)</f>
        <v>231923</v>
      </c>
      <c r="G59" s="395"/>
      <c r="H59" s="395"/>
      <c r="I59" s="395"/>
    </row>
    <row r="60" spans="1:9" ht="12.75" customHeight="1">
      <c r="A60" s="393"/>
      <c r="B60" s="398"/>
      <c r="C60" s="400"/>
      <c r="D60" s="400"/>
      <c r="E60" s="400"/>
      <c r="F60" s="400"/>
      <c r="G60" s="396"/>
      <c r="H60" s="396"/>
      <c r="I60" s="396"/>
    </row>
    <row r="61" spans="1:9">
      <c r="A61" s="197" t="s">
        <v>465</v>
      </c>
      <c r="B61" s="197"/>
      <c r="C61" s="197"/>
      <c r="D61" s="197"/>
      <c r="E61" s="197"/>
      <c r="F61" s="197"/>
      <c r="G61" s="197"/>
      <c r="H61" s="197"/>
      <c r="I61" s="197"/>
    </row>
    <row r="62" spans="1:9">
      <c r="A62" s="161"/>
      <c r="B62" s="161"/>
      <c r="C62" s="161"/>
      <c r="D62" s="161"/>
      <c r="E62" s="161"/>
      <c r="F62" s="161"/>
      <c r="G62" s="161"/>
      <c r="H62" s="161"/>
      <c r="I62" s="161"/>
    </row>
  </sheetData>
  <mergeCells count="233">
    <mergeCell ref="G1:I1"/>
    <mergeCell ref="A2:A4"/>
    <mergeCell ref="B2:B4"/>
    <mergeCell ref="C2:E2"/>
    <mergeCell ref="F2:F4"/>
    <mergeCell ref="G2:I2"/>
    <mergeCell ref="C3:C4"/>
    <mergeCell ref="D3:D4"/>
    <mergeCell ref="E3:E4"/>
    <mergeCell ref="G3:G4"/>
    <mergeCell ref="H3:H4"/>
    <mergeCell ref="I3:I4"/>
    <mergeCell ref="A5:A60"/>
    <mergeCell ref="B5:B6"/>
    <mergeCell ref="C5:C6"/>
    <mergeCell ref="D5:D6"/>
    <mergeCell ref="E5:E6"/>
    <mergeCell ref="F5:F6"/>
    <mergeCell ref="G5:G6"/>
    <mergeCell ref="H5:H6"/>
    <mergeCell ref="I5:I6"/>
    <mergeCell ref="B7:B8"/>
    <mergeCell ref="C7:C8"/>
    <mergeCell ref="D7:D8"/>
    <mergeCell ref="E7:E8"/>
    <mergeCell ref="F7:F8"/>
    <mergeCell ref="G7:G8"/>
    <mergeCell ref="H7:H8"/>
    <mergeCell ref="I7:I8"/>
    <mergeCell ref="H9:H10"/>
    <mergeCell ref="I9:I10"/>
    <mergeCell ref="B11:B12"/>
    <mergeCell ref="C11:C12"/>
    <mergeCell ref="D11:D12"/>
    <mergeCell ref="E11:E12"/>
    <mergeCell ref="F11:F12"/>
    <mergeCell ref="G11:G12"/>
    <mergeCell ref="H11:H12"/>
    <mergeCell ref="I11:I12"/>
    <mergeCell ref="B9:B10"/>
    <mergeCell ref="C9:C10"/>
    <mergeCell ref="D9:D10"/>
    <mergeCell ref="E9:E10"/>
    <mergeCell ref="F9:F10"/>
    <mergeCell ref="G9:G10"/>
    <mergeCell ref="H13:H14"/>
    <mergeCell ref="I13:I14"/>
    <mergeCell ref="B15:B16"/>
    <mergeCell ref="C15:C16"/>
    <mergeCell ref="D15:D16"/>
    <mergeCell ref="E15:E16"/>
    <mergeCell ref="F15:F16"/>
    <mergeCell ref="G15:G16"/>
    <mergeCell ref="H15:H16"/>
    <mergeCell ref="I15:I16"/>
    <mergeCell ref="B13:B14"/>
    <mergeCell ref="C13:C14"/>
    <mergeCell ref="D13:D14"/>
    <mergeCell ref="E13:E14"/>
    <mergeCell ref="F13:F14"/>
    <mergeCell ref="G13:G14"/>
    <mergeCell ref="H17:H18"/>
    <mergeCell ref="I17:I18"/>
    <mergeCell ref="B19:B20"/>
    <mergeCell ref="C19:C20"/>
    <mergeCell ref="D19:D20"/>
    <mergeCell ref="E19:E20"/>
    <mergeCell ref="F19:F20"/>
    <mergeCell ref="G19:G20"/>
    <mergeCell ref="H19:H20"/>
    <mergeCell ref="I19:I20"/>
    <mergeCell ref="B17:B18"/>
    <mergeCell ref="C17:C18"/>
    <mergeCell ref="D17:D18"/>
    <mergeCell ref="E17:E18"/>
    <mergeCell ref="F17:F18"/>
    <mergeCell ref="G17:G18"/>
    <mergeCell ref="H21:H22"/>
    <mergeCell ref="I21:I22"/>
    <mergeCell ref="B23:B24"/>
    <mergeCell ref="C23:C24"/>
    <mergeCell ref="D23:D24"/>
    <mergeCell ref="E23:E24"/>
    <mergeCell ref="F23:F24"/>
    <mergeCell ref="G23:G24"/>
    <mergeCell ref="H23:H24"/>
    <mergeCell ref="I23:I24"/>
    <mergeCell ref="B21:B22"/>
    <mergeCell ref="C21:C22"/>
    <mergeCell ref="D21:D22"/>
    <mergeCell ref="E21:E22"/>
    <mergeCell ref="F21:F22"/>
    <mergeCell ref="G21:G22"/>
    <mergeCell ref="H25:H26"/>
    <mergeCell ref="I25:I26"/>
    <mergeCell ref="B27:B28"/>
    <mergeCell ref="C27:C28"/>
    <mergeCell ref="D27:D28"/>
    <mergeCell ref="E27:E28"/>
    <mergeCell ref="F27:F28"/>
    <mergeCell ref="G27:G28"/>
    <mergeCell ref="H27:H28"/>
    <mergeCell ref="I27:I28"/>
    <mergeCell ref="B25:B26"/>
    <mergeCell ref="C25:C26"/>
    <mergeCell ref="D25:D26"/>
    <mergeCell ref="E25:E26"/>
    <mergeCell ref="F25:F26"/>
    <mergeCell ref="G25:G26"/>
    <mergeCell ref="H29:H30"/>
    <mergeCell ref="I29:I30"/>
    <mergeCell ref="B31:B32"/>
    <mergeCell ref="C31:C32"/>
    <mergeCell ref="D31:D32"/>
    <mergeCell ref="E31:E32"/>
    <mergeCell ref="F31:F32"/>
    <mergeCell ref="G31:G32"/>
    <mergeCell ref="H31:H32"/>
    <mergeCell ref="I31:I32"/>
    <mergeCell ref="B29:B30"/>
    <mergeCell ref="C29:C30"/>
    <mergeCell ref="D29:D30"/>
    <mergeCell ref="E29:E30"/>
    <mergeCell ref="F29:F30"/>
    <mergeCell ref="G29:G30"/>
    <mergeCell ref="H33:H34"/>
    <mergeCell ref="I33:I34"/>
    <mergeCell ref="B35:B36"/>
    <mergeCell ref="C35:C36"/>
    <mergeCell ref="D35:D36"/>
    <mergeCell ref="E35:E36"/>
    <mergeCell ref="F35:F36"/>
    <mergeCell ref="G35:I36"/>
    <mergeCell ref="B33:B34"/>
    <mergeCell ref="C33:C34"/>
    <mergeCell ref="D33:D34"/>
    <mergeCell ref="E33:E34"/>
    <mergeCell ref="F33:F34"/>
    <mergeCell ref="G33:G34"/>
    <mergeCell ref="H37:H38"/>
    <mergeCell ref="I37:I38"/>
    <mergeCell ref="B39:B40"/>
    <mergeCell ref="C39:C40"/>
    <mergeCell ref="D39:D40"/>
    <mergeCell ref="E39:E40"/>
    <mergeCell ref="F39:F40"/>
    <mergeCell ref="G39:G40"/>
    <mergeCell ref="H39:H40"/>
    <mergeCell ref="I39:I40"/>
    <mergeCell ref="B37:B38"/>
    <mergeCell ref="C37:C38"/>
    <mergeCell ref="D37:D38"/>
    <mergeCell ref="E37:E38"/>
    <mergeCell ref="F37:F38"/>
    <mergeCell ref="G37:G38"/>
    <mergeCell ref="H41:H42"/>
    <mergeCell ref="I41:I42"/>
    <mergeCell ref="B43:B44"/>
    <mergeCell ref="C43:C44"/>
    <mergeCell ref="D43:D44"/>
    <mergeCell ref="E43:E44"/>
    <mergeCell ref="F43:F44"/>
    <mergeCell ref="G43:G44"/>
    <mergeCell ref="H43:H44"/>
    <mergeCell ref="I43:I44"/>
    <mergeCell ref="B41:B42"/>
    <mergeCell ref="C41:C42"/>
    <mergeCell ref="D41:D42"/>
    <mergeCell ref="E41:E42"/>
    <mergeCell ref="F41:F42"/>
    <mergeCell ref="G41:G42"/>
    <mergeCell ref="H45:H46"/>
    <mergeCell ref="I45:I46"/>
    <mergeCell ref="B47:B48"/>
    <mergeCell ref="C47:C48"/>
    <mergeCell ref="D47:D48"/>
    <mergeCell ref="E47:E48"/>
    <mergeCell ref="F47:F48"/>
    <mergeCell ref="G47:G48"/>
    <mergeCell ref="H47:H48"/>
    <mergeCell ref="I47:I48"/>
    <mergeCell ref="B45:B46"/>
    <mergeCell ref="C45:C46"/>
    <mergeCell ref="D45:D46"/>
    <mergeCell ref="E45:E46"/>
    <mergeCell ref="F45:F46"/>
    <mergeCell ref="G45:G46"/>
    <mergeCell ref="H49:H50"/>
    <mergeCell ref="I49:I50"/>
    <mergeCell ref="B51:B52"/>
    <mergeCell ref="C51:C52"/>
    <mergeCell ref="D51:D52"/>
    <mergeCell ref="E51:E52"/>
    <mergeCell ref="F51:F52"/>
    <mergeCell ref="G51:G52"/>
    <mergeCell ref="H51:H52"/>
    <mergeCell ref="I51:I52"/>
    <mergeCell ref="B49:B50"/>
    <mergeCell ref="C49:C50"/>
    <mergeCell ref="D49:D50"/>
    <mergeCell ref="E49:E50"/>
    <mergeCell ref="F49:F50"/>
    <mergeCell ref="G49:G50"/>
    <mergeCell ref="H53:H54"/>
    <mergeCell ref="I53:I54"/>
    <mergeCell ref="B55:B56"/>
    <mergeCell ref="C55:C56"/>
    <mergeCell ref="D55:D56"/>
    <mergeCell ref="E55:E56"/>
    <mergeCell ref="F55:F56"/>
    <mergeCell ref="G55:G56"/>
    <mergeCell ref="H55:H56"/>
    <mergeCell ref="I55:I56"/>
    <mergeCell ref="B53:B54"/>
    <mergeCell ref="C53:C54"/>
    <mergeCell ref="D53:D54"/>
    <mergeCell ref="E53:E54"/>
    <mergeCell ref="F53:F54"/>
    <mergeCell ref="G53:G54"/>
    <mergeCell ref="H59:H60"/>
    <mergeCell ref="I59:I60"/>
    <mergeCell ref="B59:B60"/>
    <mergeCell ref="C59:C60"/>
    <mergeCell ref="D59:D60"/>
    <mergeCell ref="E59:E60"/>
    <mergeCell ref="F59:F60"/>
    <mergeCell ref="G59:G60"/>
    <mergeCell ref="B57:B58"/>
    <mergeCell ref="C57:C58"/>
    <mergeCell ref="D57:D58"/>
    <mergeCell ref="E57:E58"/>
    <mergeCell ref="F57:F58"/>
    <mergeCell ref="G57:I58"/>
  </mergeCells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L39"/>
  <sheetViews>
    <sheetView showGridLines="0" zoomScaleNormal="100" workbookViewId="0">
      <selection activeCell="J10" sqref="J10:J11"/>
    </sheetView>
  </sheetViews>
  <sheetFormatPr defaultRowHeight="13.5"/>
  <cols>
    <col min="1" max="1" width="2.875" customWidth="1"/>
    <col min="2" max="2" width="8.5" customWidth="1"/>
    <col min="3" max="10" width="9.375" customWidth="1"/>
  </cols>
  <sheetData>
    <row r="1" spans="1:12" ht="18" customHeight="1">
      <c r="A1" s="206"/>
      <c r="B1" s="207"/>
      <c r="C1" s="207"/>
      <c r="D1" s="207"/>
      <c r="E1" s="207"/>
      <c r="F1" s="207"/>
      <c r="G1" s="207"/>
      <c r="H1" s="207"/>
      <c r="I1" s="207"/>
      <c r="J1" s="207"/>
    </row>
    <row r="2" spans="1:12" ht="12.75" customHeight="1">
      <c r="A2" s="207"/>
      <c r="B2" s="207"/>
      <c r="C2" s="207"/>
      <c r="D2" s="207"/>
      <c r="E2" s="207"/>
      <c r="F2" s="207"/>
      <c r="G2" s="207"/>
      <c r="H2" s="207"/>
      <c r="I2" s="207"/>
      <c r="J2" s="207"/>
    </row>
    <row r="3" spans="1:12">
      <c r="A3" s="437" t="s">
        <v>412</v>
      </c>
      <c r="B3" s="438" t="s">
        <v>413</v>
      </c>
      <c r="C3" s="438" t="s">
        <v>414</v>
      </c>
      <c r="D3" s="438"/>
      <c r="E3" s="438"/>
      <c r="F3" s="438"/>
      <c r="G3" s="438"/>
      <c r="H3" s="438"/>
      <c r="I3" s="438"/>
      <c r="J3" s="438"/>
      <c r="K3" s="157"/>
      <c r="L3" s="157"/>
    </row>
    <row r="4" spans="1:12">
      <c r="A4" s="437"/>
      <c r="B4" s="438"/>
      <c r="C4" s="438" t="s">
        <v>415</v>
      </c>
      <c r="D4" s="438"/>
      <c r="E4" s="438"/>
      <c r="F4" s="438"/>
      <c r="G4" s="439" t="s">
        <v>416</v>
      </c>
      <c r="H4" s="438"/>
      <c r="I4" s="438"/>
      <c r="J4" s="438"/>
      <c r="K4" s="157"/>
      <c r="L4" s="157"/>
    </row>
    <row r="5" spans="1:12" ht="25.5">
      <c r="A5" s="437"/>
      <c r="B5" s="438"/>
      <c r="C5" s="208" t="s">
        <v>417</v>
      </c>
      <c r="D5" s="209" t="s">
        <v>487</v>
      </c>
      <c r="E5" s="208" t="s">
        <v>419</v>
      </c>
      <c r="F5" s="208" t="s">
        <v>209</v>
      </c>
      <c r="G5" s="210" t="s">
        <v>417</v>
      </c>
      <c r="H5" s="209" t="s">
        <v>487</v>
      </c>
      <c r="I5" s="208" t="s">
        <v>420</v>
      </c>
      <c r="J5" s="208" t="s">
        <v>209</v>
      </c>
      <c r="K5" s="157"/>
      <c r="L5" s="157"/>
    </row>
    <row r="6" spans="1:12" ht="14.25" thickBot="1">
      <c r="A6" s="431" t="s">
        <v>466</v>
      </c>
      <c r="B6" s="428" t="s">
        <v>467</v>
      </c>
      <c r="C6" s="429">
        <v>5795</v>
      </c>
      <c r="D6" s="220">
        <v>10</v>
      </c>
      <c r="E6" s="429">
        <v>12</v>
      </c>
      <c r="F6" s="220">
        <f>SUMIF(C6:E7,"&gt;=0",C6:E7)</f>
        <v>5817</v>
      </c>
      <c r="G6" s="221">
        <v>1422</v>
      </c>
      <c r="H6" s="429"/>
      <c r="I6" s="429"/>
      <c r="J6" s="220">
        <f>SUMIF(G6:I7,"&gt;=0",G6:I7)</f>
        <v>1422</v>
      </c>
      <c r="K6" s="157"/>
      <c r="L6" s="157"/>
    </row>
    <row r="7" spans="1:12" ht="15" thickTop="1" thickBot="1">
      <c r="A7" s="432"/>
      <c r="B7" s="428"/>
      <c r="C7" s="430"/>
      <c r="D7" s="222">
        <v>-195</v>
      </c>
      <c r="E7" s="430"/>
      <c r="F7" s="222">
        <f>SUMIF(C6:E7,"&lt;0",C6:E7)</f>
        <v>-195</v>
      </c>
      <c r="G7" s="223">
        <v>-350</v>
      </c>
      <c r="H7" s="430"/>
      <c r="I7" s="430"/>
      <c r="J7" s="222">
        <f>SUMIF(G6:I7,"&lt;0",G6:I7)</f>
        <v>-350</v>
      </c>
      <c r="K7" s="157"/>
      <c r="L7" s="157"/>
    </row>
    <row r="8" spans="1:12" ht="15" thickTop="1" thickBot="1">
      <c r="A8" s="432"/>
      <c r="B8" s="428" t="s">
        <v>140</v>
      </c>
      <c r="C8" s="429">
        <v>6604</v>
      </c>
      <c r="D8" s="220">
        <v>224</v>
      </c>
      <c r="E8" s="429"/>
      <c r="F8" s="220">
        <f>SUMIF(C8:E9,"&gt;=0",C8:E9)</f>
        <v>6828</v>
      </c>
      <c r="G8" s="429">
        <v>1422</v>
      </c>
      <c r="H8" s="429">
        <v>-381</v>
      </c>
      <c r="I8" s="429"/>
      <c r="J8" s="220">
        <f>SUMIF(G8:I9,"&gt;=0",G8:I9)</f>
        <v>1422</v>
      </c>
      <c r="K8" s="157"/>
      <c r="L8" s="157"/>
    </row>
    <row r="9" spans="1:12" ht="15" thickTop="1" thickBot="1">
      <c r="A9" s="432"/>
      <c r="B9" s="428"/>
      <c r="C9" s="430"/>
      <c r="D9" s="222">
        <v>-145</v>
      </c>
      <c r="E9" s="430"/>
      <c r="F9" s="222">
        <f>SUMIF(C8:E9,"&lt;0",C8:E9)</f>
        <v>-145</v>
      </c>
      <c r="G9" s="430"/>
      <c r="H9" s="430"/>
      <c r="I9" s="430"/>
      <c r="J9" s="222">
        <f>SUMIF(G8:I9,"&lt;0",G8:I9)</f>
        <v>-381</v>
      </c>
      <c r="K9" s="157"/>
      <c r="L9" s="157"/>
    </row>
    <row r="10" spans="1:12" ht="15" thickTop="1" thickBot="1">
      <c r="A10" s="432"/>
      <c r="B10" s="428" t="s">
        <v>468</v>
      </c>
      <c r="C10" s="220">
        <v>7939</v>
      </c>
      <c r="D10" s="220">
        <v>24</v>
      </c>
      <c r="E10" s="429"/>
      <c r="F10" s="220">
        <f>SUMIF(C10:E11,"&gt;=0",C10:E11)</f>
        <v>7963</v>
      </c>
      <c r="G10" s="429">
        <v>1607</v>
      </c>
      <c r="H10" s="429">
        <v>-363</v>
      </c>
      <c r="I10" s="429"/>
      <c r="J10" s="220">
        <f>SUMIF(G10:I11,"&gt;=0",G10:I11)</f>
        <v>1607</v>
      </c>
      <c r="K10" s="157"/>
      <c r="L10" s="157"/>
    </row>
    <row r="11" spans="1:12" ht="15" thickTop="1" thickBot="1">
      <c r="A11" s="432"/>
      <c r="B11" s="428"/>
      <c r="C11" s="222">
        <v>-118</v>
      </c>
      <c r="D11" s="222">
        <v>-127</v>
      </c>
      <c r="E11" s="430"/>
      <c r="F11" s="222">
        <f>SUMIF(C10:E11,"&lt;0",C10:E11)</f>
        <v>-245</v>
      </c>
      <c r="G11" s="430"/>
      <c r="H11" s="430"/>
      <c r="I11" s="430"/>
      <c r="J11" s="222">
        <f>SUMIF(G10:I11,"&lt;0",G10:I11)</f>
        <v>-363</v>
      </c>
      <c r="K11" s="157"/>
      <c r="L11" s="157"/>
    </row>
    <row r="12" spans="1:12" ht="15" thickTop="1" thickBot="1">
      <c r="A12" s="432"/>
      <c r="B12" s="428" t="s">
        <v>149</v>
      </c>
      <c r="C12" s="429">
        <v>6822</v>
      </c>
      <c r="D12" s="220">
        <v>199</v>
      </c>
      <c r="E12" s="429">
        <v>7</v>
      </c>
      <c r="F12" s="220">
        <f>SUMIF(C12:E13,"&gt;=0",C12:E13)</f>
        <v>7028</v>
      </c>
      <c r="G12" s="429">
        <v>1243</v>
      </c>
      <c r="H12" s="220">
        <v>260</v>
      </c>
      <c r="I12" s="429"/>
      <c r="J12" s="220">
        <f>SUMIF(G12:I13,"&gt;=0",G12:I13)</f>
        <v>1503</v>
      </c>
      <c r="K12" s="157"/>
      <c r="L12" s="157"/>
    </row>
    <row r="13" spans="1:12" ht="15" thickTop="1" thickBot="1">
      <c r="A13" s="432"/>
      <c r="B13" s="428"/>
      <c r="C13" s="430"/>
      <c r="D13" s="222">
        <v>-223</v>
      </c>
      <c r="E13" s="430"/>
      <c r="F13" s="222">
        <f>SUMIF(C12:E13,"&lt;0",C12:E13)</f>
        <v>-223</v>
      </c>
      <c r="G13" s="430"/>
      <c r="H13" s="222">
        <v>-272</v>
      </c>
      <c r="I13" s="430"/>
      <c r="J13" s="222">
        <f>SUMIF(G12:I13,"&lt;0",G12:I13)</f>
        <v>-272</v>
      </c>
      <c r="K13" s="157"/>
      <c r="L13" s="157"/>
    </row>
    <row r="14" spans="1:12" ht="15" thickTop="1" thickBot="1">
      <c r="A14" s="432"/>
      <c r="B14" s="428" t="s">
        <v>469</v>
      </c>
      <c r="C14" s="220">
        <v>7987</v>
      </c>
      <c r="D14" s="429">
        <v>-52</v>
      </c>
      <c r="E14" s="429"/>
      <c r="F14" s="220">
        <f>SUMIF(C14:E15,"&gt;=0",C14:E15)</f>
        <v>7987</v>
      </c>
      <c r="G14" s="221">
        <v>1633</v>
      </c>
      <c r="H14" s="429"/>
      <c r="I14" s="429"/>
      <c r="J14" s="220">
        <f>SUMIF(G14:I15,"&gt;=0",G14:I15)</f>
        <v>1633</v>
      </c>
      <c r="K14" s="157"/>
      <c r="L14" s="157"/>
    </row>
    <row r="15" spans="1:12" ht="15" thickTop="1" thickBot="1">
      <c r="A15" s="432"/>
      <c r="B15" s="428"/>
      <c r="C15" s="222">
        <v>-125</v>
      </c>
      <c r="D15" s="430"/>
      <c r="E15" s="430"/>
      <c r="F15" s="222">
        <f>SUMIF(C14:E15,"&lt;0",C14:E15)</f>
        <v>-177</v>
      </c>
      <c r="G15" s="223">
        <v>-336</v>
      </c>
      <c r="H15" s="430"/>
      <c r="I15" s="430"/>
      <c r="J15" s="222">
        <f>SUMIF(G14:I15,"&lt;0",G14:I15)</f>
        <v>-336</v>
      </c>
      <c r="K15" s="157"/>
      <c r="L15" s="157"/>
    </row>
    <row r="16" spans="1:12" ht="15" thickTop="1" thickBot="1">
      <c r="A16" s="432"/>
      <c r="B16" s="428" t="s">
        <v>236</v>
      </c>
      <c r="C16" s="429">
        <v>7192</v>
      </c>
      <c r="D16" s="220">
        <v>22</v>
      </c>
      <c r="E16" s="429"/>
      <c r="F16" s="220">
        <f>SUMIF(C16:E17,"&gt;=0",C16:E17)</f>
        <v>7214</v>
      </c>
      <c r="G16" s="221">
        <v>1593</v>
      </c>
      <c r="H16" s="429">
        <v>81</v>
      </c>
      <c r="I16" s="429"/>
      <c r="J16" s="220">
        <f>SUMIF(G16:I17,"&gt;=0",G16:I17)</f>
        <v>1674</v>
      </c>
      <c r="K16" s="157"/>
      <c r="L16" s="157"/>
    </row>
    <row r="17" spans="1:12" ht="15" thickTop="1" thickBot="1">
      <c r="A17" s="432"/>
      <c r="B17" s="428"/>
      <c r="C17" s="430"/>
      <c r="D17" s="224">
        <v>-77</v>
      </c>
      <c r="E17" s="430"/>
      <c r="F17" s="222">
        <f>SUMIF(C16:E17,"&lt;0",C16:E17)</f>
        <v>-77</v>
      </c>
      <c r="G17" s="223">
        <v>-352</v>
      </c>
      <c r="H17" s="430"/>
      <c r="I17" s="430"/>
      <c r="J17" s="222">
        <f>SUMIF(G16:I17,"&lt;0",G16:I17)</f>
        <v>-352</v>
      </c>
      <c r="K17" s="157"/>
      <c r="L17" s="157"/>
    </row>
    <row r="18" spans="1:12" ht="15" thickTop="1" thickBot="1">
      <c r="A18" s="432"/>
      <c r="B18" s="428" t="s">
        <v>242</v>
      </c>
      <c r="C18" s="429">
        <v>2451</v>
      </c>
      <c r="D18" s="429">
        <v>-43</v>
      </c>
      <c r="E18" s="429"/>
      <c r="F18" s="220">
        <f>SUMIF(C18:E19,"&gt;=0",C18:E19)</f>
        <v>2451</v>
      </c>
      <c r="G18" s="221">
        <v>1030</v>
      </c>
      <c r="H18" s="429"/>
      <c r="I18" s="429"/>
      <c r="J18" s="220">
        <f>SUMIF(G18:I19,"&gt;=0",G18:I19)</f>
        <v>1030</v>
      </c>
      <c r="K18" s="157"/>
      <c r="L18" s="157"/>
    </row>
    <row r="19" spans="1:12" ht="15" thickTop="1" thickBot="1">
      <c r="A19" s="432"/>
      <c r="B19" s="428"/>
      <c r="C19" s="430"/>
      <c r="D19" s="430"/>
      <c r="E19" s="430"/>
      <c r="F19" s="222">
        <f>SUMIF(C18:E19,"&lt;0",C18:E19)</f>
        <v>-43</v>
      </c>
      <c r="G19" s="223">
        <v>-250</v>
      </c>
      <c r="H19" s="430"/>
      <c r="I19" s="430"/>
      <c r="J19" s="222">
        <f>SUMIF(G18:I19,"&lt;0",G18:I19)</f>
        <v>-250</v>
      </c>
      <c r="K19" s="157"/>
      <c r="L19" s="157"/>
    </row>
    <row r="20" spans="1:12" ht="15" thickTop="1" thickBot="1">
      <c r="A20" s="432"/>
      <c r="B20" s="428" t="s">
        <v>243</v>
      </c>
      <c r="C20" s="429">
        <v>3694</v>
      </c>
      <c r="D20" s="220">
        <v>47</v>
      </c>
      <c r="E20" s="429"/>
      <c r="F20" s="220">
        <f>SUMIF(C20:E21,"&gt;=0",C20:E21)</f>
        <v>3741</v>
      </c>
      <c r="G20" s="221">
        <v>1030</v>
      </c>
      <c r="H20" s="429"/>
      <c r="I20" s="429"/>
      <c r="J20" s="220">
        <f>SUMIF(G20:I21,"&gt;=0",G20:I21)</f>
        <v>1030</v>
      </c>
      <c r="K20" s="157"/>
      <c r="L20" s="157"/>
    </row>
    <row r="21" spans="1:12" ht="15" thickTop="1" thickBot="1">
      <c r="A21" s="432"/>
      <c r="B21" s="428"/>
      <c r="C21" s="430"/>
      <c r="D21" s="222">
        <v>-120</v>
      </c>
      <c r="E21" s="430"/>
      <c r="F21" s="222">
        <f>SUMIF(C20:E21,"&lt;0",C20:E21)</f>
        <v>-120</v>
      </c>
      <c r="G21" s="223">
        <v>-250</v>
      </c>
      <c r="H21" s="430"/>
      <c r="I21" s="430"/>
      <c r="J21" s="222">
        <f>SUMIF(G20:I21,"&lt;0",G20:I21)</f>
        <v>-250</v>
      </c>
      <c r="K21" s="157"/>
      <c r="L21" s="157"/>
    </row>
    <row r="22" spans="1:12" ht="15" thickTop="1" thickBot="1">
      <c r="A22" s="432"/>
      <c r="B22" s="428" t="s">
        <v>470</v>
      </c>
      <c r="C22" s="429">
        <v>4358</v>
      </c>
      <c r="D22" s="220">
        <v>43</v>
      </c>
      <c r="E22" s="429"/>
      <c r="F22" s="220">
        <f>SUMIF(C22:E23,"&gt;=0",C22:E23)</f>
        <v>4401</v>
      </c>
      <c r="G22" s="429">
        <v>885</v>
      </c>
      <c r="H22" s="429">
        <v>-228</v>
      </c>
      <c r="I22" s="429"/>
      <c r="J22" s="220">
        <f>SUMIF(G22:I23,"&gt;=0",G22:I23)</f>
        <v>885</v>
      </c>
      <c r="K22" s="157"/>
      <c r="L22" s="157"/>
    </row>
    <row r="23" spans="1:12" ht="15" thickTop="1" thickBot="1">
      <c r="A23" s="432"/>
      <c r="B23" s="428"/>
      <c r="C23" s="430"/>
      <c r="D23" s="222">
        <v>-145</v>
      </c>
      <c r="E23" s="430"/>
      <c r="F23" s="222">
        <f>SUMIF(C22:E23,"&lt;0",C22:E23)</f>
        <v>-145</v>
      </c>
      <c r="G23" s="430"/>
      <c r="H23" s="430"/>
      <c r="I23" s="430"/>
      <c r="J23" s="222">
        <f>SUMIF(G22:I23,"&lt;0",G22:I23)</f>
        <v>-228</v>
      </c>
      <c r="K23" s="157"/>
      <c r="L23" s="157"/>
    </row>
    <row r="24" spans="1:12" ht="15" thickTop="1" thickBot="1">
      <c r="A24" s="432"/>
      <c r="B24" s="428" t="s">
        <v>471</v>
      </c>
      <c r="C24" s="429">
        <v>4972</v>
      </c>
      <c r="D24" s="220">
        <v>312</v>
      </c>
      <c r="E24" s="429"/>
      <c r="F24" s="220">
        <f>SUMIF(C24:E25,"&gt;=0",C24:E25)</f>
        <v>5284</v>
      </c>
      <c r="G24" s="429">
        <v>1122</v>
      </c>
      <c r="H24" s="429">
        <v>-200</v>
      </c>
      <c r="I24" s="429"/>
      <c r="J24" s="220">
        <f>SUMIF(G24:I25,"&gt;=0",G24:I25)</f>
        <v>1122</v>
      </c>
      <c r="K24" s="157"/>
      <c r="L24" s="157"/>
    </row>
    <row r="25" spans="1:12" ht="15" thickTop="1" thickBot="1">
      <c r="A25" s="432"/>
      <c r="B25" s="428"/>
      <c r="C25" s="430"/>
      <c r="D25" s="222">
        <v>-105</v>
      </c>
      <c r="E25" s="430"/>
      <c r="F25" s="222">
        <f>SUMIF(C24:E25,"&lt;0",C24:E25)</f>
        <v>-105</v>
      </c>
      <c r="G25" s="430"/>
      <c r="H25" s="430"/>
      <c r="I25" s="430"/>
      <c r="J25" s="222">
        <f>SUMIF(G24:I25,"&lt;0",G24:I25)</f>
        <v>-200</v>
      </c>
      <c r="K25" s="157"/>
      <c r="L25" s="157"/>
    </row>
    <row r="26" spans="1:12" ht="15" thickTop="1" thickBot="1">
      <c r="A26" s="432"/>
      <c r="B26" s="428" t="s">
        <v>250</v>
      </c>
      <c r="C26" s="429">
        <v>4003</v>
      </c>
      <c r="D26" s="220">
        <v>21</v>
      </c>
      <c r="E26" s="429">
        <v>20</v>
      </c>
      <c r="F26" s="220">
        <f>SUMIF(C26:E27,"&gt;=0",C26:E27)</f>
        <v>4044</v>
      </c>
      <c r="G26" s="429">
        <v>765</v>
      </c>
      <c r="H26" s="220">
        <v>342</v>
      </c>
      <c r="I26" s="429"/>
      <c r="J26" s="220">
        <f>SUMIF(G26:I27,"&gt;=0",G26:I27)</f>
        <v>1107</v>
      </c>
      <c r="K26" s="157"/>
      <c r="L26" s="157"/>
    </row>
    <row r="27" spans="1:12" ht="15" thickTop="1" thickBot="1">
      <c r="A27" s="432"/>
      <c r="B27" s="428"/>
      <c r="C27" s="430"/>
      <c r="D27" s="222">
        <v>-68</v>
      </c>
      <c r="E27" s="430"/>
      <c r="F27" s="222">
        <f>SUMIF(C26:E27,"&lt;0",C26:E27)</f>
        <v>-68</v>
      </c>
      <c r="G27" s="430"/>
      <c r="H27" s="222">
        <v>-350</v>
      </c>
      <c r="I27" s="430"/>
      <c r="J27" s="222">
        <f>SUMIF(G26:I27,"&lt;0",G26:I27)</f>
        <v>-350</v>
      </c>
      <c r="K27" s="157"/>
      <c r="L27" s="157"/>
    </row>
    <row r="28" spans="1:12" ht="15" thickTop="1" thickBot="1">
      <c r="A28" s="432"/>
      <c r="B28" s="433" t="s">
        <v>252</v>
      </c>
      <c r="C28" s="220">
        <v>5227</v>
      </c>
      <c r="D28" s="220">
        <v>19</v>
      </c>
      <c r="E28" s="435"/>
      <c r="F28" s="220">
        <f>SUMIF(C28:E29,"&gt;=0",C28:E29)</f>
        <v>5246</v>
      </c>
      <c r="G28" s="221">
        <v>1801</v>
      </c>
      <c r="H28" s="435"/>
      <c r="I28" s="435"/>
      <c r="J28" s="220">
        <f>SUMIF(G28:I29,"&gt;=0",G28:I29)</f>
        <v>1801</v>
      </c>
      <c r="K28" s="157"/>
      <c r="L28" s="157"/>
    </row>
    <row r="29" spans="1:12" ht="15" thickTop="1" thickBot="1">
      <c r="A29" s="432"/>
      <c r="B29" s="434"/>
      <c r="C29" s="225">
        <v>-163</v>
      </c>
      <c r="D29" s="225">
        <v>-45</v>
      </c>
      <c r="E29" s="436"/>
      <c r="F29" s="225">
        <f>SUMIF(C28:E29,"&lt;0",C28:E29)</f>
        <v>-208</v>
      </c>
      <c r="G29" s="225">
        <v>-446</v>
      </c>
      <c r="H29" s="436"/>
      <c r="I29" s="436"/>
      <c r="J29" s="222">
        <f>SUMIF(G28:I29,"&lt;0",G28:I29)</f>
        <v>-446</v>
      </c>
      <c r="K29" s="157"/>
      <c r="L29" s="157"/>
    </row>
    <row r="30" spans="1:12" ht="15" thickTop="1" thickBot="1">
      <c r="A30" s="432"/>
      <c r="B30" s="424" t="s">
        <v>209</v>
      </c>
      <c r="C30" s="226">
        <f t="shared" ref="C30:J30" si="0">SUMIF(C6:C29,"&gt;=0",C6:C29)</f>
        <v>67044</v>
      </c>
      <c r="D30" s="226">
        <f t="shared" si="0"/>
        <v>921</v>
      </c>
      <c r="E30" s="226">
        <f t="shared" si="0"/>
        <v>39</v>
      </c>
      <c r="F30" s="226">
        <f t="shared" si="0"/>
        <v>68004</v>
      </c>
      <c r="G30" s="226">
        <f t="shared" si="0"/>
        <v>15553</v>
      </c>
      <c r="H30" s="226">
        <f t="shared" si="0"/>
        <v>683</v>
      </c>
      <c r="I30" s="226"/>
      <c r="J30" s="226">
        <f t="shared" si="0"/>
        <v>16236</v>
      </c>
      <c r="K30" s="157"/>
      <c r="L30" s="157"/>
    </row>
    <row r="31" spans="1:12" ht="15" thickTop="1" thickBot="1">
      <c r="A31" s="432"/>
      <c r="B31" s="425"/>
      <c r="C31" s="227">
        <f t="shared" ref="C31:J31" si="1">SUMIF(C6:C29,"&lt;0",C6:C29)</f>
        <v>-406</v>
      </c>
      <c r="D31" s="227">
        <f>SUMIF(D6:D29,"&lt;0",D6:D29)</f>
        <v>-1345</v>
      </c>
      <c r="E31" s="227"/>
      <c r="F31" s="227">
        <f t="shared" si="1"/>
        <v>-1751</v>
      </c>
      <c r="G31" s="227">
        <f t="shared" si="1"/>
        <v>-1984</v>
      </c>
      <c r="H31" s="227">
        <f t="shared" si="1"/>
        <v>-1794</v>
      </c>
      <c r="I31" s="227"/>
      <c r="J31" s="227">
        <f t="shared" si="1"/>
        <v>-3778</v>
      </c>
      <c r="K31" s="157"/>
      <c r="L31" s="157"/>
    </row>
    <row r="32" spans="1:12" ht="78" thickTop="1" thickBot="1">
      <c r="A32" s="211" t="s">
        <v>472</v>
      </c>
      <c r="B32" s="212" t="s">
        <v>488</v>
      </c>
      <c r="C32" s="228">
        <v>3411</v>
      </c>
      <c r="D32" s="228">
        <v>42</v>
      </c>
      <c r="E32" s="228"/>
      <c r="F32" s="228">
        <f>SUM(C32:E32)</f>
        <v>3453</v>
      </c>
      <c r="G32" s="229">
        <v>700</v>
      </c>
      <c r="H32" s="228"/>
      <c r="I32" s="228"/>
      <c r="J32" s="228"/>
      <c r="K32" s="157"/>
      <c r="L32" s="157"/>
    </row>
    <row r="33" spans="1:12" ht="41.25" thickTop="1" thickBot="1">
      <c r="A33" s="213" t="s">
        <v>473</v>
      </c>
      <c r="B33" s="214" t="s">
        <v>211</v>
      </c>
      <c r="C33" s="230">
        <v>87</v>
      </c>
      <c r="D33" s="230"/>
      <c r="E33" s="230"/>
      <c r="F33" s="230">
        <f>SUM(C33:E33)</f>
        <v>87</v>
      </c>
      <c r="G33" s="230"/>
      <c r="H33" s="230"/>
      <c r="I33" s="230"/>
      <c r="J33" s="230"/>
      <c r="K33" s="157"/>
      <c r="L33" s="157"/>
    </row>
    <row r="34" spans="1:12" ht="14.25" thickTop="1">
      <c r="A34" s="426" t="s">
        <v>474</v>
      </c>
      <c r="B34" s="426"/>
      <c r="C34" s="231">
        <f>SUM('[1]38'!C59,'[1]40'!C30,'[1]40'!C32,'[1]40'!C33)</f>
        <v>194581</v>
      </c>
      <c r="D34" s="231">
        <f>SUM('[1]38'!D59,'[1]40'!D30,'[1]40'!D32,'[1]40'!D33)</f>
        <v>1625</v>
      </c>
      <c r="E34" s="231">
        <f>SUM('[1]38'!E59,'[1]40'!E30,'[1]40'!E32,'[1]40'!E33)</f>
        <v>98</v>
      </c>
      <c r="F34" s="231">
        <f>SUM(C34:E34)</f>
        <v>196304</v>
      </c>
      <c r="G34" s="231">
        <f>SUM('[1]38'!G59:G60,'[1]40'!G30,'[1]40'!G32,G33)</f>
        <v>39060</v>
      </c>
      <c r="H34" s="231">
        <f>SUM('[1]38'!H59:H60,'[1]40'!H30,'[1]40'!H32,'[1]40'!H33)</f>
        <v>2709</v>
      </c>
      <c r="I34" s="231">
        <f>SUM('[1]38'!I59:I60,'[1]40'!I30,'[1]40'!I32,'[1]40'!I33)</f>
        <v>20</v>
      </c>
      <c r="J34" s="231">
        <f>SUM(G34:I34)</f>
        <v>41789</v>
      </c>
      <c r="K34" s="157"/>
      <c r="L34" s="157"/>
    </row>
    <row r="35" spans="1:12">
      <c r="A35" s="427"/>
      <c r="B35" s="427"/>
      <c r="C35" s="222">
        <f>SUM('[1]38'!C60,'[1]40'!C31)</f>
        <v>-519</v>
      </c>
      <c r="D35" s="222">
        <f>SUM('[1]38'!D60,'[1]40'!D31)</f>
        <v>-2198</v>
      </c>
      <c r="E35" s="224"/>
      <c r="F35" s="222">
        <f>SUM(C35:E35)</f>
        <v>-2717</v>
      </c>
      <c r="G35" s="222">
        <f>SUM(G31)</f>
        <v>-1984</v>
      </c>
      <c r="H35" s="222">
        <f>SUM(H31)</f>
        <v>-1794</v>
      </c>
      <c r="I35" s="224"/>
      <c r="J35" s="222">
        <f>SUM(G35:I35)</f>
        <v>-3778</v>
      </c>
      <c r="K35" s="157"/>
      <c r="L35" s="157"/>
    </row>
    <row r="36" spans="1:12">
      <c r="A36" s="215"/>
      <c r="B36" s="215"/>
      <c r="C36" s="216"/>
      <c r="D36" s="216"/>
      <c r="E36" s="216"/>
      <c r="F36" s="216"/>
      <c r="G36" s="216"/>
      <c r="H36" s="216"/>
      <c r="I36" s="216"/>
      <c r="J36" s="216"/>
      <c r="K36" s="157"/>
      <c r="L36" s="157"/>
    </row>
    <row r="37" spans="1:12">
      <c r="A37" s="217" t="s">
        <v>475</v>
      </c>
      <c r="B37" s="217"/>
      <c r="C37" s="217"/>
      <c r="D37" s="217"/>
      <c r="E37" s="217"/>
      <c r="F37" s="217"/>
      <c r="G37" s="217"/>
      <c r="H37" s="217"/>
      <c r="I37" s="217"/>
      <c r="J37" s="217"/>
      <c r="K37" s="157"/>
      <c r="L37" s="157"/>
    </row>
    <row r="38" spans="1:12">
      <c r="A38" s="218"/>
      <c r="B38" s="218"/>
      <c r="C38" s="219"/>
      <c r="D38" s="219"/>
      <c r="E38" s="219"/>
      <c r="F38" s="219"/>
      <c r="G38" s="219"/>
      <c r="H38" s="219"/>
      <c r="I38" s="219"/>
      <c r="J38" s="219"/>
    </row>
    <row r="39" spans="1:12">
      <c r="A39" s="218"/>
      <c r="B39" s="218"/>
      <c r="C39" s="218"/>
      <c r="D39" s="218"/>
      <c r="E39" s="218"/>
      <c r="F39" s="218"/>
      <c r="G39" s="218"/>
      <c r="H39" s="218"/>
      <c r="I39" s="218"/>
      <c r="J39" s="218"/>
    </row>
  </sheetData>
  <mergeCells count="71">
    <mergeCell ref="A3:A5"/>
    <mergeCell ref="B3:B5"/>
    <mergeCell ref="C3:J3"/>
    <mergeCell ref="C4:F4"/>
    <mergeCell ref="G4:J4"/>
    <mergeCell ref="I6:I7"/>
    <mergeCell ref="B8:B9"/>
    <mergeCell ref="C8:C9"/>
    <mergeCell ref="E8:E9"/>
    <mergeCell ref="G8:G9"/>
    <mergeCell ref="H8:H9"/>
    <mergeCell ref="I8:I9"/>
    <mergeCell ref="B6:B7"/>
    <mergeCell ref="C6:C7"/>
    <mergeCell ref="E6:E7"/>
    <mergeCell ref="H6:H7"/>
    <mergeCell ref="I10:I11"/>
    <mergeCell ref="B12:B13"/>
    <mergeCell ref="C12:C13"/>
    <mergeCell ref="E12:E13"/>
    <mergeCell ref="G12:G13"/>
    <mergeCell ref="I12:I13"/>
    <mergeCell ref="H18:H19"/>
    <mergeCell ref="B10:B11"/>
    <mergeCell ref="E10:E11"/>
    <mergeCell ref="G10:G11"/>
    <mergeCell ref="H10:H11"/>
    <mergeCell ref="H20:H21"/>
    <mergeCell ref="I20:I21"/>
    <mergeCell ref="I18:I19"/>
    <mergeCell ref="B14:B15"/>
    <mergeCell ref="D14:D15"/>
    <mergeCell ref="E14:E15"/>
    <mergeCell ref="H14:H15"/>
    <mergeCell ref="I14:I15"/>
    <mergeCell ref="B16:B17"/>
    <mergeCell ref="C16:C17"/>
    <mergeCell ref="E16:E17"/>
    <mergeCell ref="H16:H17"/>
    <mergeCell ref="I16:I17"/>
    <mergeCell ref="B18:B19"/>
    <mergeCell ref="C18:C19"/>
    <mergeCell ref="D18:D19"/>
    <mergeCell ref="I22:I23"/>
    <mergeCell ref="B24:B25"/>
    <mergeCell ref="C24:C25"/>
    <mergeCell ref="E24:E25"/>
    <mergeCell ref="G24:G25"/>
    <mergeCell ref="H24:H25"/>
    <mergeCell ref="I24:I25"/>
    <mergeCell ref="B22:B23"/>
    <mergeCell ref="C22:C23"/>
    <mergeCell ref="E22:E23"/>
    <mergeCell ref="G22:G23"/>
    <mergeCell ref="H22:H23"/>
    <mergeCell ref="G26:G27"/>
    <mergeCell ref="I26:I27"/>
    <mergeCell ref="B28:B29"/>
    <mergeCell ref="E28:E29"/>
    <mergeCell ref="H28:H29"/>
    <mergeCell ref="I28:I29"/>
    <mergeCell ref="B30:B31"/>
    <mergeCell ref="A34:B35"/>
    <mergeCell ref="B26:B27"/>
    <mergeCell ref="C26:C27"/>
    <mergeCell ref="E26:E27"/>
    <mergeCell ref="A6:A31"/>
    <mergeCell ref="B20:B21"/>
    <mergeCell ref="C20:C21"/>
    <mergeCell ref="E20:E21"/>
    <mergeCell ref="E18:E19"/>
  </mergeCells>
  <phoneticPr fontId="1"/>
  <pageMargins left="0.7" right="0.7" top="0.75" bottom="0.75" header="0.3" footer="0.3"/>
  <ignoredErrors>
    <ignoredError sqref="F7:J25 F26:J29 G6:J6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dimension ref="A1:K38"/>
  <sheetViews>
    <sheetView showGridLines="0" topLeftCell="A4" zoomScaleNormal="100" workbookViewId="0">
      <selection activeCell="J10" sqref="J10:J11"/>
    </sheetView>
  </sheetViews>
  <sheetFormatPr defaultRowHeight="13.5"/>
  <cols>
    <col min="1" max="1" width="2.875" customWidth="1"/>
    <col min="2" max="2" width="8.5" customWidth="1"/>
    <col min="3" max="9" width="10.75" customWidth="1"/>
  </cols>
  <sheetData>
    <row r="1" spans="1:11" ht="18" customHeight="1">
      <c r="A1" s="197"/>
      <c r="B1" s="197"/>
      <c r="C1" s="197"/>
      <c r="D1" s="197"/>
      <c r="E1" s="199"/>
      <c r="F1" s="197"/>
      <c r="G1" s="197"/>
      <c r="H1" s="197"/>
      <c r="I1" s="197"/>
      <c r="J1" s="157"/>
      <c r="K1" s="157"/>
    </row>
    <row r="2" spans="1:11" ht="12.75" customHeight="1">
      <c r="A2" s="197"/>
      <c r="B2" s="197"/>
      <c r="C2" s="197"/>
      <c r="D2" s="461"/>
      <c r="E2" s="461"/>
      <c r="F2" s="197"/>
      <c r="G2" s="419">
        <v>41729</v>
      </c>
      <c r="H2" s="420"/>
      <c r="I2" s="420"/>
      <c r="J2" s="157"/>
      <c r="K2" s="157"/>
    </row>
    <row r="3" spans="1:11" ht="25.5" customHeight="1">
      <c r="A3" s="393" t="s">
        <v>412</v>
      </c>
      <c r="B3" s="357" t="s">
        <v>413</v>
      </c>
      <c r="C3" s="357" t="s">
        <v>432</v>
      </c>
      <c r="D3" s="357"/>
      <c r="E3" s="357"/>
      <c r="F3" s="277" t="s">
        <v>433</v>
      </c>
      <c r="G3" s="357" t="s">
        <v>434</v>
      </c>
      <c r="H3" s="357"/>
      <c r="I3" s="357"/>
      <c r="J3" s="157"/>
      <c r="K3" s="157"/>
    </row>
    <row r="4" spans="1:11" ht="12.75" customHeight="1">
      <c r="A4" s="393"/>
      <c r="B4" s="357"/>
      <c r="C4" s="357" t="s">
        <v>485</v>
      </c>
      <c r="D4" s="357" t="s">
        <v>486</v>
      </c>
      <c r="E4" s="411" t="s">
        <v>209</v>
      </c>
      <c r="F4" s="277"/>
      <c r="G4" s="357" t="s">
        <v>435</v>
      </c>
      <c r="H4" s="357" t="s">
        <v>436</v>
      </c>
      <c r="I4" s="357" t="s">
        <v>437</v>
      </c>
      <c r="J4" s="157"/>
      <c r="K4" s="157"/>
    </row>
    <row r="5" spans="1:11" ht="12.75" customHeight="1">
      <c r="A5" s="393"/>
      <c r="B5" s="357"/>
      <c r="C5" s="357"/>
      <c r="D5" s="357"/>
      <c r="E5" s="411"/>
      <c r="F5" s="277"/>
      <c r="G5" s="357"/>
      <c r="H5" s="357"/>
      <c r="I5" s="357"/>
      <c r="J5" s="157"/>
      <c r="K5" s="157"/>
    </row>
    <row r="6" spans="1:11" ht="12.75" customHeight="1">
      <c r="A6" s="353" t="s">
        <v>466</v>
      </c>
      <c r="B6" s="346" t="s">
        <v>467</v>
      </c>
      <c r="C6" s="455">
        <v>33577</v>
      </c>
      <c r="D6" s="455"/>
      <c r="E6" s="455">
        <f>SUM(C6:D6)</f>
        <v>33577</v>
      </c>
      <c r="F6" s="455">
        <v>18557</v>
      </c>
      <c r="G6" s="411" t="s">
        <v>438</v>
      </c>
      <c r="H6" s="411">
        <v>6</v>
      </c>
      <c r="I6" s="412" t="s">
        <v>476</v>
      </c>
      <c r="J6" s="157"/>
      <c r="K6" s="157"/>
    </row>
    <row r="7" spans="1:11" ht="12.75" customHeight="1">
      <c r="A7" s="354"/>
      <c r="B7" s="346"/>
      <c r="C7" s="455"/>
      <c r="D7" s="455"/>
      <c r="E7" s="455"/>
      <c r="F7" s="455"/>
      <c r="G7" s="411"/>
      <c r="H7" s="411"/>
      <c r="I7" s="412"/>
      <c r="J7" s="157"/>
      <c r="K7" s="157"/>
    </row>
    <row r="8" spans="1:11" ht="12.75" customHeight="1">
      <c r="A8" s="354"/>
      <c r="B8" s="346" t="s">
        <v>140</v>
      </c>
      <c r="C8" s="455">
        <v>26322</v>
      </c>
      <c r="D8" s="455"/>
      <c r="E8" s="455">
        <v>26322</v>
      </c>
      <c r="F8" s="455">
        <v>13223</v>
      </c>
      <c r="G8" s="411"/>
      <c r="H8" s="411"/>
      <c r="I8" s="412"/>
      <c r="J8" s="157"/>
      <c r="K8" s="157"/>
    </row>
    <row r="9" spans="1:11" ht="12.75" customHeight="1">
      <c r="A9" s="354"/>
      <c r="B9" s="346"/>
      <c r="C9" s="455"/>
      <c r="D9" s="455"/>
      <c r="E9" s="455"/>
      <c r="F9" s="455"/>
      <c r="G9" s="411"/>
      <c r="H9" s="411"/>
      <c r="I9" s="412"/>
      <c r="J9" s="157"/>
      <c r="K9" s="157"/>
    </row>
    <row r="10" spans="1:11" ht="12.75" customHeight="1">
      <c r="A10" s="354"/>
      <c r="B10" s="346" t="s">
        <v>468</v>
      </c>
      <c r="C10" s="455">
        <v>27406</v>
      </c>
      <c r="D10" s="455"/>
      <c r="E10" s="455">
        <f>SUM(C10:D10)</f>
        <v>27406</v>
      </c>
      <c r="F10" s="455">
        <v>15697</v>
      </c>
      <c r="G10" s="411" t="s">
        <v>443</v>
      </c>
      <c r="H10" s="411">
        <v>6</v>
      </c>
      <c r="I10" s="412" t="s">
        <v>477</v>
      </c>
      <c r="J10" s="157"/>
      <c r="K10" s="157"/>
    </row>
    <row r="11" spans="1:11" ht="12.75" customHeight="1">
      <c r="A11" s="354"/>
      <c r="B11" s="346"/>
      <c r="C11" s="455"/>
      <c r="D11" s="455"/>
      <c r="E11" s="455"/>
      <c r="F11" s="455"/>
      <c r="G11" s="411"/>
      <c r="H11" s="411"/>
      <c r="I11" s="412"/>
      <c r="J11" s="157"/>
      <c r="K11" s="157"/>
    </row>
    <row r="12" spans="1:11" ht="12.75" customHeight="1">
      <c r="A12" s="354"/>
      <c r="B12" s="346" t="s">
        <v>149</v>
      </c>
      <c r="C12" s="455">
        <v>31469</v>
      </c>
      <c r="D12" s="455">
        <v>1085</v>
      </c>
      <c r="E12" s="455">
        <f>SUM(C12:D12)</f>
        <v>32554</v>
      </c>
      <c r="F12" s="455">
        <v>16993</v>
      </c>
      <c r="G12" s="411" t="s">
        <v>440</v>
      </c>
      <c r="H12" s="411">
        <v>6</v>
      </c>
      <c r="I12" s="412" t="s">
        <v>448</v>
      </c>
      <c r="J12" s="157"/>
      <c r="K12" s="157"/>
    </row>
    <row r="13" spans="1:11" ht="12.75" customHeight="1">
      <c r="A13" s="354"/>
      <c r="B13" s="346"/>
      <c r="C13" s="455"/>
      <c r="D13" s="455"/>
      <c r="E13" s="455"/>
      <c r="F13" s="455"/>
      <c r="G13" s="411"/>
      <c r="H13" s="411"/>
      <c r="I13" s="412"/>
      <c r="J13" s="157"/>
      <c r="K13" s="157"/>
    </row>
    <row r="14" spans="1:11" ht="12.75" customHeight="1">
      <c r="A14" s="354"/>
      <c r="B14" s="346" t="s">
        <v>469</v>
      </c>
      <c r="C14" s="455">
        <v>18662</v>
      </c>
      <c r="D14" s="455"/>
      <c r="E14" s="455">
        <f>SUM(C14:D14)</f>
        <v>18662</v>
      </c>
      <c r="F14" s="455">
        <v>11758</v>
      </c>
      <c r="G14" s="411" t="s">
        <v>443</v>
      </c>
      <c r="H14" s="411">
        <v>6</v>
      </c>
      <c r="I14" s="412" t="s">
        <v>478</v>
      </c>
      <c r="J14" s="157"/>
      <c r="K14" s="157"/>
    </row>
    <row r="15" spans="1:11" ht="12.75" customHeight="1">
      <c r="A15" s="354"/>
      <c r="B15" s="346"/>
      <c r="C15" s="455"/>
      <c r="D15" s="455"/>
      <c r="E15" s="455"/>
      <c r="F15" s="455"/>
      <c r="G15" s="411"/>
      <c r="H15" s="411"/>
      <c r="I15" s="412"/>
      <c r="J15" s="157"/>
      <c r="K15" s="157"/>
    </row>
    <row r="16" spans="1:11" ht="12.75" customHeight="1">
      <c r="A16" s="354"/>
      <c r="B16" s="346" t="s">
        <v>236</v>
      </c>
      <c r="C16" s="455">
        <v>37701</v>
      </c>
      <c r="D16" s="455"/>
      <c r="E16" s="455">
        <f>SUM(C16:D16)</f>
        <v>37701</v>
      </c>
      <c r="F16" s="455">
        <v>16528</v>
      </c>
      <c r="G16" s="411" t="s">
        <v>438</v>
      </c>
      <c r="H16" s="411">
        <v>6</v>
      </c>
      <c r="I16" s="412" t="s">
        <v>479</v>
      </c>
      <c r="J16" s="157"/>
      <c r="K16" s="157"/>
    </row>
    <row r="17" spans="1:11" ht="12.75" customHeight="1">
      <c r="A17" s="354"/>
      <c r="B17" s="346"/>
      <c r="C17" s="455"/>
      <c r="D17" s="455"/>
      <c r="E17" s="455"/>
      <c r="F17" s="455"/>
      <c r="G17" s="411"/>
      <c r="H17" s="411"/>
      <c r="I17" s="412"/>
      <c r="J17" s="157"/>
      <c r="K17" s="157"/>
    </row>
    <row r="18" spans="1:11" ht="12.75" customHeight="1">
      <c r="A18" s="354"/>
      <c r="B18" s="346" t="s">
        <v>242</v>
      </c>
      <c r="C18" s="455">
        <v>12264</v>
      </c>
      <c r="D18" s="455">
        <v>3157</v>
      </c>
      <c r="E18" s="455">
        <f>SUM(C18:D18)</f>
        <v>15421</v>
      </c>
      <c r="F18" s="455">
        <v>9762</v>
      </c>
      <c r="G18" s="411" t="s">
        <v>438</v>
      </c>
      <c r="H18" s="411">
        <v>6</v>
      </c>
      <c r="I18" s="412" t="s">
        <v>462</v>
      </c>
      <c r="J18" s="157"/>
      <c r="K18" s="157"/>
    </row>
    <row r="19" spans="1:11" ht="12.75" customHeight="1">
      <c r="A19" s="354"/>
      <c r="B19" s="346"/>
      <c r="C19" s="455"/>
      <c r="D19" s="455"/>
      <c r="E19" s="455"/>
      <c r="F19" s="455"/>
      <c r="G19" s="411"/>
      <c r="H19" s="411"/>
      <c r="I19" s="412"/>
      <c r="J19" s="157"/>
      <c r="K19" s="157"/>
    </row>
    <row r="20" spans="1:11" ht="12.75" customHeight="1">
      <c r="A20" s="354"/>
      <c r="B20" s="346" t="s">
        <v>243</v>
      </c>
      <c r="C20" s="455">
        <v>25453</v>
      </c>
      <c r="D20" s="455"/>
      <c r="E20" s="455">
        <f>SUM(C20:D20)</f>
        <v>25453</v>
      </c>
      <c r="F20" s="455">
        <v>15854</v>
      </c>
      <c r="G20" s="411" t="s">
        <v>440</v>
      </c>
      <c r="H20" s="411">
        <v>6</v>
      </c>
      <c r="I20" s="412" t="s">
        <v>480</v>
      </c>
      <c r="J20" s="157"/>
      <c r="K20" s="157"/>
    </row>
    <row r="21" spans="1:11" ht="12.75" customHeight="1">
      <c r="A21" s="354"/>
      <c r="B21" s="346"/>
      <c r="C21" s="455"/>
      <c r="D21" s="455"/>
      <c r="E21" s="455"/>
      <c r="F21" s="455"/>
      <c r="G21" s="411"/>
      <c r="H21" s="411"/>
      <c r="I21" s="412"/>
      <c r="J21" s="157"/>
      <c r="K21" s="157"/>
    </row>
    <row r="22" spans="1:11" ht="12.75" customHeight="1">
      <c r="A22" s="354"/>
      <c r="B22" s="346" t="s">
        <v>470</v>
      </c>
      <c r="C22" s="455">
        <v>19910</v>
      </c>
      <c r="D22" s="455"/>
      <c r="E22" s="455">
        <f>SUM(C22:D22)</f>
        <v>19910</v>
      </c>
      <c r="F22" s="455">
        <v>11662</v>
      </c>
      <c r="G22" s="411" t="s">
        <v>440</v>
      </c>
      <c r="H22" s="411">
        <v>6</v>
      </c>
      <c r="I22" s="412" t="s">
        <v>459</v>
      </c>
      <c r="J22" s="157"/>
      <c r="K22" s="157"/>
    </row>
    <row r="23" spans="1:11" ht="12.75" customHeight="1">
      <c r="A23" s="354"/>
      <c r="B23" s="346"/>
      <c r="C23" s="455"/>
      <c r="D23" s="455"/>
      <c r="E23" s="455"/>
      <c r="F23" s="455"/>
      <c r="G23" s="411"/>
      <c r="H23" s="411"/>
      <c r="I23" s="412"/>
      <c r="J23" s="157"/>
      <c r="K23" s="157"/>
    </row>
    <row r="24" spans="1:11" ht="12.75" customHeight="1">
      <c r="A24" s="354"/>
      <c r="B24" s="346" t="s">
        <v>471</v>
      </c>
      <c r="C24" s="455">
        <v>29238</v>
      </c>
      <c r="D24" s="455"/>
      <c r="E24" s="455">
        <f>SUM(C24:D24)</f>
        <v>29238</v>
      </c>
      <c r="F24" s="455">
        <v>15350</v>
      </c>
      <c r="G24" s="411" t="s">
        <v>440</v>
      </c>
      <c r="H24" s="411">
        <v>6</v>
      </c>
      <c r="I24" s="412" t="s">
        <v>442</v>
      </c>
      <c r="J24" s="157"/>
      <c r="K24" s="157"/>
    </row>
    <row r="25" spans="1:11" ht="12.75" customHeight="1">
      <c r="A25" s="354"/>
      <c r="B25" s="346"/>
      <c r="C25" s="455"/>
      <c r="D25" s="455"/>
      <c r="E25" s="455"/>
      <c r="F25" s="455"/>
      <c r="G25" s="411"/>
      <c r="H25" s="411"/>
      <c r="I25" s="412"/>
      <c r="J25" s="157"/>
      <c r="K25" s="157"/>
    </row>
    <row r="26" spans="1:11" ht="12.75" customHeight="1">
      <c r="A26" s="354"/>
      <c r="B26" s="346" t="s">
        <v>250</v>
      </c>
      <c r="C26" s="455">
        <v>17303</v>
      </c>
      <c r="D26" s="455">
        <v>4328</v>
      </c>
      <c r="E26" s="455">
        <f>SUM(C26:D26)</f>
        <v>21631</v>
      </c>
      <c r="F26" s="455">
        <v>15472</v>
      </c>
      <c r="G26" s="411" t="s">
        <v>438</v>
      </c>
      <c r="H26" s="411">
        <v>6</v>
      </c>
      <c r="I26" s="412" t="s">
        <v>481</v>
      </c>
      <c r="J26" s="157"/>
      <c r="K26" s="157"/>
    </row>
    <row r="27" spans="1:11" ht="12.75" customHeight="1">
      <c r="A27" s="354"/>
      <c r="B27" s="346"/>
      <c r="C27" s="455"/>
      <c r="D27" s="455"/>
      <c r="E27" s="455"/>
      <c r="F27" s="455"/>
      <c r="G27" s="411"/>
      <c r="H27" s="411"/>
      <c r="I27" s="412"/>
      <c r="J27" s="157"/>
      <c r="K27" s="157"/>
    </row>
    <row r="28" spans="1:11" ht="12.75" customHeight="1">
      <c r="A28" s="354"/>
      <c r="B28" s="346" t="s">
        <v>252</v>
      </c>
      <c r="C28" s="455">
        <v>34493</v>
      </c>
      <c r="D28" s="455"/>
      <c r="E28" s="455">
        <f>SUM(C28:D28)</f>
        <v>34493</v>
      </c>
      <c r="F28" s="455">
        <v>21095</v>
      </c>
      <c r="G28" s="405" t="s">
        <v>464</v>
      </c>
      <c r="H28" s="406"/>
      <c r="I28" s="407"/>
      <c r="J28" s="157"/>
      <c r="K28" s="157"/>
    </row>
    <row r="29" spans="1:11" ht="12.75" customHeight="1" thickBot="1">
      <c r="A29" s="354"/>
      <c r="B29" s="456"/>
      <c r="C29" s="457"/>
      <c r="D29" s="457"/>
      <c r="E29" s="457"/>
      <c r="F29" s="457"/>
      <c r="G29" s="458"/>
      <c r="H29" s="459"/>
      <c r="I29" s="460"/>
      <c r="J29" s="157"/>
      <c r="K29" s="157"/>
    </row>
    <row r="30" spans="1:11" ht="12.75" customHeight="1">
      <c r="A30" s="354"/>
      <c r="B30" s="450" t="s">
        <v>209</v>
      </c>
      <c r="C30" s="440">
        <f>SUM(C6:C29)</f>
        <v>313798</v>
      </c>
      <c r="D30" s="440">
        <f>SUM(D6:D29)</f>
        <v>8570</v>
      </c>
      <c r="E30" s="440">
        <f>SUM(E6:E29)</f>
        <v>322368</v>
      </c>
      <c r="F30" s="440">
        <f>SUM(F6:F29)</f>
        <v>181951</v>
      </c>
      <c r="G30" s="453"/>
      <c r="H30" s="440"/>
      <c r="I30" s="442"/>
      <c r="J30" s="157"/>
      <c r="K30" s="157"/>
    </row>
    <row r="31" spans="1:11" ht="12.75" customHeight="1" thickBot="1">
      <c r="A31" s="355"/>
      <c r="B31" s="451"/>
      <c r="C31" s="452"/>
      <c r="D31" s="452"/>
      <c r="E31" s="452"/>
      <c r="F31" s="452"/>
      <c r="G31" s="454"/>
      <c r="H31" s="441"/>
      <c r="I31" s="443"/>
      <c r="J31" s="157"/>
      <c r="K31" s="157"/>
    </row>
    <row r="32" spans="1:11" ht="78" thickTop="1" thickBot="1">
      <c r="A32" s="200" t="s">
        <v>472</v>
      </c>
      <c r="B32" s="201" t="s">
        <v>186</v>
      </c>
      <c r="C32" s="202">
        <v>17575</v>
      </c>
      <c r="D32" s="202"/>
      <c r="E32" s="202">
        <f>SUM(C32:D32)</f>
        <v>17575</v>
      </c>
      <c r="F32" s="202">
        <v>3473</v>
      </c>
      <c r="G32" s="202"/>
      <c r="H32" s="202"/>
      <c r="I32" s="202"/>
      <c r="J32" s="157"/>
      <c r="K32" s="157"/>
    </row>
    <row r="33" spans="1:11" ht="41.25" thickTop="1" thickBot="1">
      <c r="A33" s="203" t="s">
        <v>473</v>
      </c>
      <c r="B33" s="204" t="s">
        <v>211</v>
      </c>
      <c r="C33" s="205">
        <v>6407</v>
      </c>
      <c r="D33" s="205"/>
      <c r="E33" s="205">
        <f>SUM(C33:D33)</f>
        <v>6407</v>
      </c>
      <c r="F33" s="205">
        <v>3200</v>
      </c>
      <c r="G33" s="205"/>
      <c r="H33" s="205"/>
      <c r="I33" s="205"/>
      <c r="J33" s="157"/>
      <c r="K33" s="157"/>
    </row>
    <row r="34" spans="1:11" ht="14.25" thickTop="1">
      <c r="A34" s="444" t="s">
        <v>474</v>
      </c>
      <c r="B34" s="444"/>
      <c r="C34" s="446">
        <f>SUM('[1]39'!C60:C61,'[1]41'!C30:C31,'[1]41'!C32,'[1]41'!C33)</f>
        <v>743987</v>
      </c>
      <c r="D34" s="446">
        <f>SUM('[1]39'!D60:D61,'[1]41'!D30:D31,'[1]41'!D32,'[1]41'!D33)</f>
        <v>35309</v>
      </c>
      <c r="E34" s="446">
        <f>SUM(C34:D35)</f>
        <v>779296</v>
      </c>
      <c r="F34" s="446">
        <f>SUM('[1]39'!F60:F61,'[1]41'!F30:F31,'[1]41'!F32,'[1]41'!F33)</f>
        <v>420547</v>
      </c>
      <c r="G34" s="446"/>
      <c r="H34" s="446"/>
      <c r="I34" s="448"/>
      <c r="J34" s="157"/>
      <c r="K34" s="157"/>
    </row>
    <row r="35" spans="1:11">
      <c r="A35" s="445"/>
      <c r="B35" s="445"/>
      <c r="C35" s="447"/>
      <c r="D35" s="447"/>
      <c r="E35" s="447"/>
      <c r="F35" s="447"/>
      <c r="G35" s="447"/>
      <c r="H35" s="447"/>
      <c r="I35" s="449"/>
      <c r="J35" s="157"/>
      <c r="K35" s="157"/>
    </row>
    <row r="36" spans="1:11">
      <c r="A36" s="197"/>
      <c r="B36" s="197"/>
      <c r="C36" s="197"/>
      <c r="D36" s="197"/>
      <c r="E36" s="199"/>
      <c r="F36" s="197"/>
      <c r="G36" s="197"/>
      <c r="H36" s="197"/>
      <c r="I36" s="197"/>
      <c r="J36" s="157"/>
      <c r="K36" s="157"/>
    </row>
    <row r="37" spans="1:11">
      <c r="A37" s="197" t="s">
        <v>465</v>
      </c>
      <c r="B37" s="197"/>
      <c r="C37" s="197"/>
      <c r="D37" s="197"/>
      <c r="E37" s="197"/>
      <c r="F37" s="197"/>
      <c r="G37" s="197"/>
      <c r="H37" s="197"/>
      <c r="I37" s="197"/>
      <c r="J37" s="157"/>
      <c r="K37" s="157"/>
    </row>
    <row r="38" spans="1:11">
      <c r="A38" s="119"/>
      <c r="B38" s="119"/>
      <c r="C38" s="119"/>
      <c r="D38" s="119"/>
      <c r="E38" s="119"/>
      <c r="F38" s="119"/>
      <c r="G38" s="119"/>
      <c r="H38" s="119"/>
      <c r="I38" s="119"/>
    </row>
  </sheetData>
  <mergeCells count="124">
    <mergeCell ref="D2:E2"/>
    <mergeCell ref="G2:I2"/>
    <mergeCell ref="A3:A5"/>
    <mergeCell ref="B3:B5"/>
    <mergeCell ref="C3:E3"/>
    <mergeCell ref="F3:F5"/>
    <mergeCell ref="G3:I3"/>
    <mergeCell ref="C4:C5"/>
    <mergeCell ref="D4:D5"/>
    <mergeCell ref="E4:E5"/>
    <mergeCell ref="G4:G5"/>
    <mergeCell ref="H4:H5"/>
    <mergeCell ref="I4:I5"/>
    <mergeCell ref="I6:I7"/>
    <mergeCell ref="B8:B9"/>
    <mergeCell ref="C8:C9"/>
    <mergeCell ref="D8:D9"/>
    <mergeCell ref="E8:E9"/>
    <mergeCell ref="F8:F9"/>
    <mergeCell ref="G8:G9"/>
    <mergeCell ref="H8:H9"/>
    <mergeCell ref="I8:I9"/>
    <mergeCell ref="G12:G13"/>
    <mergeCell ref="H12:H13"/>
    <mergeCell ref="I12:I13"/>
    <mergeCell ref="B10:B11"/>
    <mergeCell ref="C10:C11"/>
    <mergeCell ref="D10:D11"/>
    <mergeCell ref="E10:E11"/>
    <mergeCell ref="F10:F11"/>
    <mergeCell ref="G10:G11"/>
    <mergeCell ref="H10:H11"/>
    <mergeCell ref="I10:I11"/>
    <mergeCell ref="B12:B13"/>
    <mergeCell ref="C12:C13"/>
    <mergeCell ref="D12:D13"/>
    <mergeCell ref="E12:E13"/>
    <mergeCell ref="F12:F13"/>
    <mergeCell ref="H14:H15"/>
    <mergeCell ref="I14:I15"/>
    <mergeCell ref="B16:B17"/>
    <mergeCell ref="C16:C17"/>
    <mergeCell ref="D16:D17"/>
    <mergeCell ref="E16:E17"/>
    <mergeCell ref="F16:F17"/>
    <mergeCell ref="G16:G17"/>
    <mergeCell ref="H16:H17"/>
    <mergeCell ref="I16:I17"/>
    <mergeCell ref="B14:B15"/>
    <mergeCell ref="C14:C15"/>
    <mergeCell ref="D14:D15"/>
    <mergeCell ref="E14:E15"/>
    <mergeCell ref="F14:F15"/>
    <mergeCell ref="G14:G15"/>
    <mergeCell ref="H18:H19"/>
    <mergeCell ref="I18:I19"/>
    <mergeCell ref="B20:B21"/>
    <mergeCell ref="C20:C21"/>
    <mergeCell ref="D20:D21"/>
    <mergeCell ref="E20:E21"/>
    <mergeCell ref="F20:F21"/>
    <mergeCell ref="G20:G21"/>
    <mergeCell ref="H20:H21"/>
    <mergeCell ref="I20:I21"/>
    <mergeCell ref="B18:B19"/>
    <mergeCell ref="C18:C19"/>
    <mergeCell ref="D18:D19"/>
    <mergeCell ref="E18:E19"/>
    <mergeCell ref="F18:F19"/>
    <mergeCell ref="G18:G19"/>
    <mergeCell ref="H22:H23"/>
    <mergeCell ref="I22:I23"/>
    <mergeCell ref="B24:B25"/>
    <mergeCell ref="C24:C25"/>
    <mergeCell ref="D24:D25"/>
    <mergeCell ref="E24:E25"/>
    <mergeCell ref="F24:F25"/>
    <mergeCell ref="G24:G25"/>
    <mergeCell ref="H24:H25"/>
    <mergeCell ref="I24:I25"/>
    <mergeCell ref="B22:B23"/>
    <mergeCell ref="C22:C23"/>
    <mergeCell ref="D22:D23"/>
    <mergeCell ref="E22:E23"/>
    <mergeCell ref="F22:F23"/>
    <mergeCell ref="G22:G23"/>
    <mergeCell ref="H26:H27"/>
    <mergeCell ref="I26:I27"/>
    <mergeCell ref="B28:B29"/>
    <mergeCell ref="C28:C29"/>
    <mergeCell ref="D28:D29"/>
    <mergeCell ref="E28:E29"/>
    <mergeCell ref="F28:F29"/>
    <mergeCell ref="G28:I29"/>
    <mergeCell ref="B26:B27"/>
    <mergeCell ref="C26:C27"/>
    <mergeCell ref="D26:D27"/>
    <mergeCell ref="E26:E27"/>
    <mergeCell ref="F26:F27"/>
    <mergeCell ref="G26:G27"/>
    <mergeCell ref="H30:H31"/>
    <mergeCell ref="I30:I31"/>
    <mergeCell ref="A34:B35"/>
    <mergeCell ref="C34:C35"/>
    <mergeCell ref="D34:D35"/>
    <mergeCell ref="E34:E35"/>
    <mergeCell ref="F34:F35"/>
    <mergeCell ref="G34:G35"/>
    <mergeCell ref="H34:H35"/>
    <mergeCell ref="I34:I35"/>
    <mergeCell ref="B30:B31"/>
    <mergeCell ref="C30:C31"/>
    <mergeCell ref="D30:D31"/>
    <mergeCell ref="E30:E31"/>
    <mergeCell ref="F30:F31"/>
    <mergeCell ref="G30:G31"/>
    <mergeCell ref="A6:A31"/>
    <mergeCell ref="B6:B7"/>
    <mergeCell ref="C6:C7"/>
    <mergeCell ref="D6:D7"/>
    <mergeCell ref="E6:E7"/>
    <mergeCell ref="F6:F7"/>
    <mergeCell ref="G6:G7"/>
    <mergeCell ref="H6:H7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2</vt:i4>
      </vt:variant>
    </vt:vector>
  </HeadingPairs>
  <TitlesOfParts>
    <vt:vector size="12" baseType="lpstr">
      <vt:lpstr>学校一覧</vt:lpstr>
      <vt:lpstr>学校一覧２</vt:lpstr>
      <vt:lpstr>児童生徒数</vt:lpstr>
      <vt:lpstr>児童生徒数２</vt:lpstr>
      <vt:lpstr>児童生徒数3</vt:lpstr>
      <vt:lpstr>施設の現況１</vt:lpstr>
      <vt:lpstr>施設の現況２</vt:lpstr>
      <vt:lpstr>施設の現況３</vt:lpstr>
      <vt:lpstr>施設の現況４</vt:lpstr>
      <vt:lpstr>事業実績</vt:lpstr>
      <vt:lpstr>施設の現況１!Print_Area</vt:lpstr>
      <vt:lpstr>事業実績!Print_Area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2015-07-29T04:17:09Z</dcterms:modified>
</cp:coreProperties>
</file>