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72.16.29.82\共有\【02】入園・給付係\【02】保育所事務関係\【01】入所担当\【11】申請様式など\02要件書類\HP掲載用\R7\R7就労証明書\"/>
    </mc:Choice>
  </mc:AlternateContent>
  <workbookProtection workbookAlgorithmName="SHA-512" workbookHashValue="0r1rMe2/7TFFEu+ghCNdPyViRC0ZJm8KRdBdJ1wgVbgFshWZ4HlhFmFp8+FDlltVhhCCc8417IXBlzzhs907gw==" workbookSaltValue="EDzArhh3m6e+dIKbC/wKYg==" workbookSpinCount="100000" lockStructure="1"/>
  <bookViews>
    <workbookView xWindow="-105" yWindow="-105" windowWidth="19425" windowHeight="10305" tabRatio="644"/>
  </bookViews>
  <sheets>
    <sheet name="標準的な様式（HP掲載用）" sheetId="29" r:id="rId1"/>
    <sheet name="裏面（印刷は不要です）" sheetId="30" r:id="rId2"/>
    <sheet name="プルダウンリスト" sheetId="16" state="hidden" r:id="rId3"/>
    <sheet name="記載要領" sheetId="26" r:id="rId4"/>
  </sheets>
  <definedNames>
    <definedName name="_xlnm._FilterDatabase" localSheetId="0" hidden="1">'標準的な様式（HP掲載用）'!$B$12:$AP$56</definedName>
    <definedName name="_xlnm.Print_Area" localSheetId="2">プルダウンリスト!$A$2:$L$110</definedName>
    <definedName name="_xlnm.Print_Area" localSheetId="3">記載要領!$A$1:$E$48</definedName>
    <definedName name="_xlnm.Print_Area" localSheetId="0">'標準的な様式（HP掲載用）'!$B$2:$AP$56</definedName>
    <definedName name="_xlnm.Print_Area" localSheetId="1">'裏面（印刷は不要です）'!$A$1:$G$49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34" i="29" l="1"/>
  <c r="AR33" i="29"/>
  <c r="AR19" i="29" l="1"/>
  <c r="AR41" i="29" l="1"/>
  <c r="AR37" i="29"/>
  <c r="AR45" i="29"/>
  <c r="AR24" i="29"/>
  <c r="AR18" i="29"/>
  <c r="AR14" i="29"/>
  <c r="R28" i="16" l="1"/>
  <c r="R27" i="16"/>
  <c r="R26" i="16"/>
  <c r="Q25" i="16"/>
  <c r="R25" i="16" s="1"/>
  <c r="X38" i="16" s="1"/>
  <c r="W40" i="16" l="1"/>
  <c r="W38" i="16"/>
  <c r="V5" i="16"/>
  <c r="W5" i="16" s="1"/>
  <c r="T5" i="16"/>
  <c r="U5" i="16" s="1"/>
  <c r="AR32" i="29"/>
  <c r="AR31" i="29"/>
  <c r="AR26" i="29"/>
  <c r="X5" i="16" l="1"/>
  <c r="N20" i="29" l="1"/>
  <c r="F8" i="16" l="1"/>
  <c r="F7" i="16" s="1"/>
  <c r="F6" i="16" s="1"/>
  <c r="F5" i="16" s="1"/>
  <c r="F4" i="16" s="1"/>
  <c r="F3" i="16" s="1"/>
  <c r="F9" i="16" l="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AR35" i="29" l="1"/>
  <c r="S4" i="16" l="1"/>
  <c r="U16" i="16" l="1"/>
  <c r="S16" i="16"/>
  <c r="Q16" i="16"/>
  <c r="Q41" i="16" l="1"/>
  <c r="R41" i="16" s="1"/>
  <c r="S40" i="16"/>
  <c r="T40" i="16" s="1"/>
  <c r="Q40" i="16"/>
  <c r="R40" i="16" s="1"/>
  <c r="S39" i="16"/>
  <c r="T39" i="16" s="1"/>
  <c r="Q39" i="16"/>
  <c r="R39" i="16" s="1"/>
  <c r="S38" i="16"/>
  <c r="T38" i="16" s="1"/>
  <c r="Q38" i="16"/>
  <c r="R38" i="16" s="1"/>
  <c r="S26" i="16" l="1"/>
  <c r="X40" i="16"/>
  <c r="AR40" i="29" s="1"/>
  <c r="W39" i="16"/>
  <c r="X39" i="16"/>
  <c r="V38" i="16"/>
  <c r="U39" i="16"/>
  <c r="U38" i="16"/>
  <c r="U40" i="16"/>
  <c r="Q24" i="16"/>
  <c r="AB4" i="16"/>
  <c r="AB5" i="16"/>
  <c r="AB6" i="16"/>
  <c r="AB7" i="16"/>
  <c r="AB8" i="16"/>
  <c r="AB9" i="16"/>
  <c r="AB10" i="16"/>
  <c r="AB11" i="16"/>
  <c r="AB12" i="16"/>
  <c r="AB13" i="16"/>
  <c r="AB14" i="16"/>
  <c r="AB3" i="16"/>
  <c r="AR38" i="29" l="1"/>
  <c r="R24" i="16"/>
  <c r="U26" i="16" s="1"/>
  <c r="AR4" i="29"/>
  <c r="S11" i="16"/>
  <c r="S13" i="16"/>
  <c r="U28" i="16" l="1"/>
  <c r="U27" i="16"/>
  <c r="Q28" i="16"/>
  <c r="Q27" i="16"/>
  <c r="Q23" i="16" l="1"/>
  <c r="S23" i="16" l="1"/>
  <c r="Q26" i="16"/>
  <c r="S3" i="16"/>
  <c r="U19" i="16"/>
  <c r="Q19" i="16"/>
  <c r="S19" i="16"/>
  <c r="S30" i="16"/>
  <c r="AR25" i="29" s="1"/>
  <c r="Q34" i="16"/>
  <c r="Q33" i="16"/>
  <c r="Q32" i="16"/>
  <c r="U31" i="16"/>
  <c r="T31" i="16"/>
  <c r="Q30" i="16"/>
  <c r="Q21" i="16"/>
  <c r="Q31" i="16" l="1"/>
  <c r="S31" i="16" s="1"/>
  <c r="AR30" i="29" s="1"/>
  <c r="AR13" i="29"/>
  <c r="S32" i="16"/>
  <c r="Q20" i="16"/>
  <c r="AR23" i="29" s="1"/>
  <c r="S12" i="16"/>
  <c r="S34" i="16" l="1"/>
  <c r="S33" i="16"/>
  <c r="U23" i="16"/>
  <c r="S28" i="16"/>
  <c r="S27" i="16"/>
  <c r="D3" i="16"/>
  <c r="Q18" i="16"/>
  <c r="AR47" i="29" s="1"/>
  <c r="Q17" i="16"/>
  <c r="AR46" i="29" s="1"/>
  <c r="Q15" i="16"/>
  <c r="AR44" i="29" s="1"/>
  <c r="Q14" i="16"/>
  <c r="Q13" i="16"/>
  <c r="Q12" i="16"/>
  <c r="AR39" i="29" s="1"/>
  <c r="Q11" i="16"/>
  <c r="Q10" i="16"/>
  <c r="AR36" i="29" s="1"/>
  <c r="Q3" i="16"/>
  <c r="Q9" i="16"/>
  <c r="Q4" i="16"/>
  <c r="AR22" i="29" s="1"/>
  <c r="Q5" i="16"/>
  <c r="Q8" i="16"/>
  <c r="AR29" i="29" s="1"/>
  <c r="Q7" i="16"/>
  <c r="AR28" i="29" s="1"/>
  <c r="Q6" i="16"/>
  <c r="AR27" i="29" s="1"/>
  <c r="N21" i="29"/>
  <c r="AR21" i="29" s="1"/>
  <c r="S15" i="16" l="1"/>
  <c r="AR20" i="29"/>
  <c r="AR5" i="29" l="1"/>
  <c r="C3" i="16"/>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C32"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D4" i="16"/>
  <c r="D5" i="16" s="1"/>
  <c r="D6" i="16" s="1"/>
  <c r="D7" i="16" s="1"/>
  <c r="D8" i="16" s="1"/>
  <c r="D9" i="16" s="1"/>
  <c r="D10" i="16" s="1"/>
  <c r="D11" i="16" s="1"/>
  <c r="D12" i="16" s="1"/>
  <c r="D13" i="16" s="1"/>
  <c r="D14" i="16" s="1"/>
  <c r="D15" i="16" s="1"/>
  <c r="D16" i="16" s="1"/>
  <c r="D17" i="16" s="1"/>
  <c r="D18" i="16" s="1"/>
  <c r="D19" i="16" s="1"/>
  <c r="D20" i="16" s="1"/>
  <c r="D21" i="16" s="1"/>
</calcChain>
</file>

<file path=xl/sharedStrings.xml><?xml version="1.0" encoding="utf-8"?>
<sst xmlns="http://schemas.openxmlformats.org/spreadsheetml/2006/main" count="604" uniqueCount="347">
  <si>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</si>
  <si>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</si>
  <si>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</si>
  <si>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</si>
  <si>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</si>
  <si>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</si>
  <si>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</si>
  <si>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</si>
  <si>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</si>
  <si>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</si>
  <si>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</si>
  <si>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</si>
  <si>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</si>
  <si>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</si>
  <si>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</si>
  <si>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</si>
  <si>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</si>
  <si>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</si>
  <si>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</si>
  <si>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</si>
  <si>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</si>
  <si>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</si>
  <si>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</si>
  <si>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</si>
  <si>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</si>
  <si>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</si>
  <si>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</si>
  <si>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</si>
  <si>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</si>
  <si>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</si>
  <si>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</si>
  <si>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</si>
  <si>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</si>
  <si>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</si>
  <si>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</si>
  <si>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</si>
  <si>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</si>
  <si>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</si>
  <si>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</si>
  <si>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</si>
  <si>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</si>
  <si>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</si>
  <si>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</si>
  <si>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</si>
  <si>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</si>
  <si>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</si>
  <si>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</si>
  <si>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</si>
  <si>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</si>
  <si>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</si>
  <si>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</si>
  <si>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</si>
  <si>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</si>
  <si>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</si>
  <si>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</si>
  <si>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</si>
  <si>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</si>
  <si>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</si>
  <si>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</si>
  <si>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</si>
  <si>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</si>
  <si>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</si>
  <si>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</si>
  <si>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</si>
  <si>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</si>
  <si>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</si>
  <si>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</si>
  <si>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</si>
  <si>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</si>
  <si>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</si>
  <si>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</si>
  <si>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</si>
  <si>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</si>
  <si>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</si>
  <si>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</si>
  <si>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</si>
  <si>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</si>
  <si>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</si>
  <si>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</si>
  <si>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</si>
  <si>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</si>
  <si>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</si>
  <si>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</si>
  <si>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</si>
  <si>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</si>
  <si>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</si>
  <si>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</si>
  <si>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</si>
  <si>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</si>
  <si>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</si>
  <si>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</si>
  <si>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t>就労日数</t>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</si>
  <si>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</si>
  <si>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</si>
  <si>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</si>
  <si>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</si>
  <si>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</si>
  <si>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</si>
  <si>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</si>
  <si>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</si>
  <si>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</si>
  <si>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</si>
  <si>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</si>
  <si>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</si>
  <si>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</si>
  <si>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</si>
  <si>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</si>
  <si>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</si>
  <si>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</si>
  <si>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</si>
  <si>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</si>
  <si>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</si>
  <si>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</si>
  <si>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</si>
  <si>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</si>
  <si>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</si>
  <si>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</si>
  <si>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</si>
  <si>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</si>
  <si>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</si>
  <si>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</si>
  <si>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</si>
  <si>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</si>
  <si>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</si>
  <si>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</si>
  <si>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</si>
  <si>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</si>
  <si>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</si>
  <si>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</si>
  <si>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</si>
  <si>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</si>
  <si>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</si>
  <si>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</si>
  <si>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</si>
  <si>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</si>
  <si>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</si>
  <si>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</si>
  <si>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</si>
  <si>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</si>
  <si>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</si>
  <si>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</si>
  <si>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</si>
  <si>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</si>
  <si>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</si>
  <si>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</si>
  <si>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</si>
  <si>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</si>
  <si>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</si>
  <si>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</si>
  <si>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</si>
  <si>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</si>
  <si>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</si>
  <si>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</si>
  <si>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</si>
  <si>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</si>
  <si>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</si>
  <si>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</si>
  <si>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</si>
  <si>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</si>
  <si>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</si>
  <si>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</si>
  <si>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</si>
  <si>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</si>
  <si>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</si>
  <si>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</si>
  <si>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</si>
  <si>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</si>
  <si>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</si>
  <si>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</si>
  <si>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</si>
  <si>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</si>
  <si>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</si>
  <si>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</si>
  <si>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</si>
  <si>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</si>
  <si>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</si>
  <si>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</si>
  <si>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</si>
  <si>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</si>
  <si>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</si>
  <si>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</si>
  <si>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</si>
  <si>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</si>
  <si>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</si>
  <si>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</si>
  <si>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</si>
  <si>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</si>
  <si>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</si>
  <si>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</si>
  <si>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</si>
  <si>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</si>
  <si>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</si>
  <si>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</si>
  <si>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</si>
  <si>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</si>
  <si>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</si>
  <si>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</si>
  <si>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</si>
  <si>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</si>
  <si>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</si>
  <si>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</si>
  <si>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</si>
  <si>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</si>
  <si>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</si>
  <si>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</si>
  <si>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</si>
  <si>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</si>
  <si>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</si>
  <si>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</si>
  <si>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</si>
  <si>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</si>
  <si>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</si>
  <si>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</si>
  <si>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</si>
  <si>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高岡市長</t>
    <rPh sb="0" eb="2">
      <t>タカオカ</t>
    </rPh>
    <rPh sb="2" eb="4">
      <t>シチョウ</t>
    </rPh>
    <phoneticPr fontId="2"/>
  </si>
  <si>
    <t>幼稚園/保育園(所)/こども園</t>
    <rPh sb="0" eb="3">
      <t>ヨウチエン</t>
    </rPh>
    <rPh sb="4" eb="7">
      <t>ホイクエン</t>
    </rPh>
    <rPh sb="8" eb="9">
      <t>ショ</t>
    </rPh>
    <rPh sb="14" eb="15">
      <t>エン</t>
    </rPh>
    <phoneticPr fontId="2"/>
  </si>
  <si>
    <r>
      <t xml:space="preserve">期間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</si>
  <si>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（うち休憩時間</t>
    <rPh sb="3" eb="5">
      <t>キュウケイ</t>
    </rPh>
    <rPh sb="5" eb="7">
      <t>ジカン</t>
    </rPh>
    <phoneticPr fontId="2"/>
  </si>
  <si>
    <r>
      <t>（</t>
    </r>
    <r>
      <rPr>
        <sz val="14"/>
        <color rgb="FF000000"/>
        <rFont val="ＭＳ Ｐゴシック"/>
        <family val="3"/>
        <charset val="128"/>
      </rPr>
      <t>うち休憩時間</t>
    </r>
    <rPh sb="3" eb="5">
      <t>キュウケイ</t>
    </rPh>
    <rPh sb="5" eb="7">
      <t>ジカン</t>
    </rPh>
    <phoneticPr fontId="2"/>
  </si>
  <si>
    <t>申込中
（第一希望）</t>
    <phoneticPr fontId="2"/>
  </si>
  <si>
    <r>
      <t xml:space="preserve">就労実績
</t>
    </r>
    <r>
      <rPr>
        <sz val="12"/>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</si>
  <si>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プルダウンリスト</t>
    <phoneticPr fontId="2"/>
  </si>
  <si>
    <t>条件付き書式用数式</t>
    <rPh sb="0" eb="3">
      <t>ジョウケンツ</t>
    </rPh>
    <rPh sb="4" eb="6">
      <t>ショシキ</t>
    </rPh>
    <rPh sb="6" eb="7">
      <t>ヨウ</t>
    </rPh>
    <rPh sb="7" eb="9">
      <t>スウシキ</t>
    </rPh>
    <phoneticPr fontId="2"/>
  </si>
  <si>
    <t>雇用形態</t>
    <rPh sb="0" eb="2">
      <t>コヨウ</t>
    </rPh>
    <rPh sb="2" eb="4">
      <t>ケイタイ</t>
    </rPh>
    <phoneticPr fontId="2"/>
  </si>
  <si>
    <t>曜日</t>
    <rPh sb="0" eb="2">
      <t>ヨウビ</t>
    </rPh>
    <phoneticPr fontId="2"/>
  </si>
  <si>
    <t>土曜日</t>
    <rPh sb="0" eb="3">
      <t>ドヨウビ</t>
    </rPh>
    <phoneticPr fontId="2"/>
  </si>
  <si>
    <t>日曜祝日</t>
    <rPh sb="0" eb="2">
      <t>ニチヨウ</t>
    </rPh>
    <rPh sb="2" eb="4">
      <t>シュクジツ</t>
    </rPh>
    <phoneticPr fontId="2"/>
  </si>
  <si>
    <t>変則就労</t>
    <rPh sb="0" eb="2">
      <t>ヘンソク</t>
    </rPh>
    <rPh sb="2" eb="4">
      <t>シュウロウ</t>
    </rPh>
    <phoneticPr fontId="2"/>
  </si>
  <si>
    <t>産前産後休業</t>
    <rPh sb="0" eb="2">
      <t>サンゼン</t>
    </rPh>
    <rPh sb="2" eb="4">
      <t>サンゴ</t>
    </rPh>
    <rPh sb="4" eb="6">
      <t>キュウギョウ</t>
    </rPh>
    <phoneticPr fontId="2"/>
  </si>
  <si>
    <t>育児休業</t>
    <rPh sb="0" eb="2">
      <t>イクジ</t>
    </rPh>
    <rPh sb="2" eb="4">
      <t>キュウギョウ</t>
    </rPh>
    <phoneticPr fontId="2"/>
  </si>
  <si>
    <t>産育休以外休業</t>
    <rPh sb="0" eb="1">
      <t>サン</t>
    </rPh>
    <rPh sb="1" eb="3">
      <t>イクキュウ</t>
    </rPh>
    <rPh sb="3" eb="5">
      <t>イガイ</t>
    </rPh>
    <rPh sb="5" eb="7">
      <t>キュウギョウ</t>
    </rPh>
    <phoneticPr fontId="2"/>
  </si>
  <si>
    <t>復職年月日</t>
    <rPh sb="0" eb="2">
      <t>フクショク</t>
    </rPh>
    <rPh sb="2" eb="5">
      <t>ネンガッピ</t>
    </rPh>
    <phoneticPr fontId="2"/>
  </si>
  <si>
    <t>短時間勤務</t>
    <rPh sb="0" eb="3">
      <t>タンジカン</t>
    </rPh>
    <rPh sb="3" eb="5">
      <t>キンム</t>
    </rPh>
    <phoneticPr fontId="2"/>
  </si>
  <si>
    <t>自営業</t>
    <rPh sb="0" eb="3">
      <t>ジエイギョウ</t>
    </rPh>
    <phoneticPr fontId="2"/>
  </si>
  <si>
    <t>就労時間（固定）</t>
    <rPh sb="0" eb="2">
      <t>シュウロウ</t>
    </rPh>
    <rPh sb="2" eb="4">
      <t>ジカン</t>
    </rPh>
    <rPh sb="5" eb="7">
      <t>コテイ</t>
    </rPh>
    <phoneticPr fontId="2"/>
  </si>
  <si>
    <t>就労時間（変則）</t>
    <rPh sb="0" eb="2">
      <t>シュウロウ</t>
    </rPh>
    <rPh sb="2" eb="4">
      <t>ジカン</t>
    </rPh>
    <rPh sb="5" eb="7">
      <t>ヘンソク</t>
    </rPh>
    <phoneticPr fontId="2"/>
  </si>
  <si>
    <t>実績１</t>
    <rPh sb="0" eb="2">
      <t>ジッセキ</t>
    </rPh>
    <phoneticPr fontId="2"/>
  </si>
  <si>
    <t>実績２</t>
    <rPh sb="0" eb="2">
      <t>ジッセキ</t>
    </rPh>
    <phoneticPr fontId="2"/>
  </si>
  <si>
    <t>実績３</t>
    <rPh sb="0" eb="2">
      <t>ジッセキ</t>
    </rPh>
    <phoneticPr fontId="2"/>
  </si>
  <si>
    <t>保育士勤務実態</t>
    <phoneticPr fontId="2"/>
  </si>
  <si>
    <t>更新の有無</t>
    <phoneticPr fontId="2"/>
  </si>
  <si>
    <t>数式</t>
    <rPh sb="0" eb="2">
      <t>スウシキ</t>
    </rPh>
    <phoneticPr fontId="2"/>
  </si>
  <si>
    <t>理由</t>
    <rPh sb="0" eb="2">
      <t>リユウ</t>
    </rPh>
    <phoneticPr fontId="2"/>
  </si>
  <si>
    <t>事業所名に保育園等あり</t>
    <rPh sb="0" eb="3">
      <t>ジギョウショ</t>
    </rPh>
    <rPh sb="3" eb="4">
      <t>メイ</t>
    </rPh>
    <rPh sb="5" eb="8">
      <t>ホイクエン</t>
    </rPh>
    <rPh sb="8" eb="9">
      <t>トウ</t>
    </rPh>
    <phoneticPr fontId="2"/>
  </si>
  <si>
    <t>家族従業者</t>
    <rPh sb="0" eb="2">
      <t>カゾク</t>
    </rPh>
    <rPh sb="2" eb="5">
      <t>ジュウギョウシャ</t>
    </rPh>
    <phoneticPr fontId="2"/>
  </si>
  <si>
    <t>業務委託</t>
    <rPh sb="0" eb="2">
      <t>ギョウム</t>
    </rPh>
    <rPh sb="2" eb="4">
      <t>イタク</t>
    </rPh>
    <phoneticPr fontId="2"/>
  </si>
  <si>
    <t>注意書き</t>
    <rPh sb="0" eb="3">
      <t>チュウイガ</t>
    </rPh>
    <phoneticPr fontId="2"/>
  </si>
  <si>
    <t>就労実績が少ない</t>
    <rPh sb="0" eb="2">
      <t>シュウロウ</t>
    </rPh>
    <rPh sb="2" eb="4">
      <t>ジッセキ</t>
    </rPh>
    <rPh sb="5" eb="6">
      <t>スク</t>
    </rPh>
    <phoneticPr fontId="2"/>
  </si>
  <si>
    <t>48時間未満</t>
    <rPh sb="2" eb="4">
      <t>ジカン</t>
    </rPh>
    <rPh sb="4" eb="6">
      <t>ミマン</t>
    </rPh>
    <phoneticPr fontId="2"/>
  </si>
  <si>
    <t>変則の人↓</t>
    <rPh sb="0" eb="2">
      <t>ヘンソク</t>
    </rPh>
    <rPh sb="3" eb="4">
      <t>ヒト</t>
    </rPh>
    <phoneticPr fontId="2"/>
  </si>
  <si>
    <t>表示する注意</t>
    <rPh sb="0" eb="2">
      <t>ヒョウジ</t>
    </rPh>
    <rPh sb="4" eb="6">
      <t>チュウイ</t>
    </rPh>
    <phoneticPr fontId="2"/>
  </si>
  <si>
    <t>記載漏れの項目があります。色のついたセルを記載してください。</t>
    <rPh sb="0" eb="2">
      <t>キサイ</t>
    </rPh>
    <rPh sb="2" eb="3">
      <t>モ</t>
    </rPh>
    <rPh sb="5" eb="7">
      <t>コウモク</t>
    </rPh>
    <rPh sb="13" eb="14">
      <t>イロ</t>
    </rPh>
    <rPh sb="21" eb="23">
      <t>キサイ</t>
    </rPh>
    <phoneticPr fontId="2"/>
  </si>
  <si>
    <t>自営業主の場合は、職務内容を備考欄に詳細に記載してください。</t>
    <rPh sb="0" eb="3">
      <t>ジエイギョウ</t>
    </rPh>
    <rPh sb="3" eb="4">
      <t>ヌシ</t>
    </rPh>
    <rPh sb="5" eb="7">
      <t>バアイ</t>
    </rPh>
    <rPh sb="9" eb="11">
      <t>ショクム</t>
    </rPh>
    <rPh sb="11" eb="13">
      <t>ナイヨウ</t>
    </rPh>
    <rPh sb="14" eb="16">
      <t>ビコウ</t>
    </rPh>
    <rPh sb="16" eb="17">
      <t>ラン</t>
    </rPh>
    <rPh sb="18" eb="20">
      <t>ショウサイ</t>
    </rPh>
    <rPh sb="21" eb="23">
      <t>キサイ</t>
    </rPh>
    <phoneticPr fontId="2"/>
  </si>
  <si>
    <t>自営業専従者の場合は、職務内容を備考欄に詳細に記載してください。</t>
    <rPh sb="0" eb="3">
      <t>ジエイギョウ</t>
    </rPh>
    <rPh sb="3" eb="6">
      <t>センジュウシャ</t>
    </rPh>
    <rPh sb="7" eb="9">
      <t>バアイ</t>
    </rPh>
    <rPh sb="11" eb="13">
      <t>ショクム</t>
    </rPh>
    <rPh sb="13" eb="15">
      <t>ナイヨウ</t>
    </rPh>
    <rPh sb="16" eb="18">
      <t>ビコウ</t>
    </rPh>
    <rPh sb="18" eb="19">
      <t>ラン</t>
    </rPh>
    <rPh sb="20" eb="22">
      <t>ショウサイ</t>
    </rPh>
    <rPh sb="23" eb="25">
      <t>キサイ</t>
    </rPh>
    <phoneticPr fontId="2"/>
  </si>
  <si>
    <t>自営業主</t>
    <rPh sb="0" eb="3">
      <t>ジエイギョウ</t>
    </rPh>
    <rPh sb="3" eb="4">
      <t>ヌシ</t>
    </rPh>
    <phoneticPr fontId="2"/>
  </si>
  <si>
    <t>専従者</t>
    <rPh sb="0" eb="3">
      <t>センジュウシャ</t>
    </rPh>
    <phoneticPr fontId="2"/>
  </si>
  <si>
    <t>農業</t>
    <rPh sb="0" eb="2">
      <t>ノウギョウ</t>
    </rPh>
    <phoneticPr fontId="2"/>
  </si>
  <si>
    <t>農業の場合は、備考欄に耕作面積を記載してください。</t>
    <rPh sb="0" eb="2">
      <t>ノウギョウ</t>
    </rPh>
    <rPh sb="3" eb="5">
      <t>バアイ</t>
    </rPh>
    <rPh sb="7" eb="9">
      <t>ビコウ</t>
    </rPh>
    <rPh sb="9" eb="10">
      <t>ラン</t>
    </rPh>
    <rPh sb="11" eb="13">
      <t>コウサク</t>
    </rPh>
    <rPh sb="13" eb="15">
      <t>メンセキ</t>
    </rPh>
    <rPh sb="16" eb="18">
      <t>キサイ</t>
    </rPh>
    <phoneticPr fontId="2"/>
  </si>
  <si>
    <t>雇用開始日</t>
    <rPh sb="0" eb="2">
      <t>コヨウ</t>
    </rPh>
    <rPh sb="2" eb="5">
      <t>カイシビ</t>
    </rPh>
    <phoneticPr fontId="2"/>
  </si>
  <si>
    <t>今日</t>
    <rPh sb="0" eb="2">
      <t>キョウ</t>
    </rPh>
    <phoneticPr fontId="2"/>
  </si>
  <si>
    <t>採用予定</t>
    <rPh sb="0" eb="2">
      <t>サイヨウ</t>
    </rPh>
    <rPh sb="2" eb="4">
      <t>ヨテイ</t>
    </rPh>
    <phoneticPr fontId="2"/>
  </si>
  <si>
    <t>採用予定の場合は、見込みの就労日数、就労時間を記載してください。</t>
    <rPh sb="0" eb="2">
      <t>サイヨウ</t>
    </rPh>
    <rPh sb="2" eb="4">
      <t>ヨテイ</t>
    </rPh>
    <rPh sb="5" eb="7">
      <t>バアイ</t>
    </rPh>
    <rPh sb="9" eb="11">
      <t>ミコ</t>
    </rPh>
    <rPh sb="13" eb="15">
      <t>シュウロウ</t>
    </rPh>
    <rPh sb="15" eb="17">
      <t>ニッスウ</t>
    </rPh>
    <rPh sb="18" eb="20">
      <t>シュウロウ</t>
    </rPh>
    <rPh sb="20" eb="22">
      <t>ジカン</t>
    </rPh>
    <rPh sb="23" eb="25">
      <t>キサイ</t>
    </rPh>
    <phoneticPr fontId="2"/>
  </si>
  <si>
    <t>自営業手伝い等で給金の発生しない家族従業者は保育の必要性が高い就労とはみなしませんので、保育認定できません。</t>
    <rPh sb="0" eb="3">
      <t>ジエイギョウ</t>
    </rPh>
    <rPh sb="3" eb="5">
      <t>テツダ</t>
    </rPh>
    <rPh sb="6" eb="7">
      <t>トウ</t>
    </rPh>
    <rPh sb="8" eb="10">
      <t>キュウキン</t>
    </rPh>
    <rPh sb="11" eb="13">
      <t>ハッセイ</t>
    </rPh>
    <rPh sb="16" eb="18">
      <t>カゾク</t>
    </rPh>
    <rPh sb="18" eb="21">
      <t>ジュウギョウシャ</t>
    </rPh>
    <rPh sb="22" eb="24">
      <t>ホイク</t>
    </rPh>
    <rPh sb="25" eb="28">
      <t>ヒツヨウセイ</t>
    </rPh>
    <rPh sb="29" eb="30">
      <t>タカ</t>
    </rPh>
    <rPh sb="31" eb="33">
      <t>シュウロウ</t>
    </rPh>
    <rPh sb="44" eb="46">
      <t>ホイク</t>
    </rPh>
    <rPh sb="46" eb="48">
      <t>ニンテイ</t>
    </rPh>
    <phoneticPr fontId="2"/>
  </si>
  <si>
    <t>復職済み</t>
    <rPh sb="0" eb="2">
      <t>フクショク</t>
    </rPh>
    <rPh sb="2" eb="3">
      <t>ズ</t>
    </rPh>
    <phoneticPr fontId="2"/>
  </si>
  <si>
    <t>取得済み</t>
    <rPh sb="0" eb="2">
      <t>シュトク</t>
    </rPh>
    <rPh sb="2" eb="3">
      <t>ズ</t>
    </rPh>
    <phoneticPr fontId="2"/>
  </si>
  <si>
    <t>月末</t>
    <rPh sb="0" eb="2">
      <t>ゲツマツ</t>
    </rPh>
    <phoneticPr fontId="2"/>
  </si>
  <si>
    <t>直近３か月か</t>
    <rPh sb="0" eb="2">
      <t>チョッキン</t>
    </rPh>
    <rPh sb="4" eb="5">
      <t>ゲツ</t>
    </rPh>
    <phoneticPr fontId="2"/>
  </si>
  <si>
    <t>証明日</t>
    <rPh sb="0" eb="2">
      <t>ショウメイ</t>
    </rPh>
    <rPh sb="2" eb="3">
      <t>ビ</t>
    </rPh>
    <phoneticPr fontId="2"/>
  </si>
  <si>
    <t>証明日-実績</t>
    <rPh sb="0" eb="2">
      <t>ショウメイ</t>
    </rPh>
    <rPh sb="2" eb="3">
      <t>ビ</t>
    </rPh>
    <rPh sb="4" eb="6">
      <t>ジッセキ</t>
    </rPh>
    <phoneticPr fontId="2"/>
  </si>
  <si>
    <t>実績</t>
    <rPh sb="0" eb="2">
      <t>ジッセキ</t>
    </rPh>
    <phoneticPr fontId="2"/>
  </si>
  <si>
    <t>見込み</t>
    <rPh sb="0" eb="2">
      <t>ミコ</t>
    </rPh>
    <phoneticPr fontId="2"/>
  </si>
  <si>
    <t>実績が３か月より前のもの</t>
    <rPh sb="0" eb="2">
      <t>ジッセキ</t>
    </rPh>
    <rPh sb="5" eb="6">
      <t>ゲツ</t>
    </rPh>
    <rPh sb="8" eb="9">
      <t>マエ</t>
    </rPh>
    <phoneticPr fontId="2"/>
  </si>
  <si>
    <t>実績が雇用開始日前</t>
    <rPh sb="0" eb="2">
      <t>ジッセキ</t>
    </rPh>
    <rPh sb="3" eb="5">
      <t>コヨウ</t>
    </rPh>
    <rPh sb="5" eb="8">
      <t>カイシビ</t>
    </rPh>
    <rPh sb="8" eb="9">
      <t>マエ</t>
    </rPh>
    <phoneticPr fontId="2"/>
  </si>
  <si>
    <t>就労実績が過去３か月より前です。理由を備考欄に記載してください。</t>
    <rPh sb="0" eb="2">
      <t>シュウロウ</t>
    </rPh>
    <rPh sb="2" eb="4">
      <t>ジッセキ</t>
    </rPh>
    <rPh sb="5" eb="7">
      <t>カコ</t>
    </rPh>
    <rPh sb="9" eb="10">
      <t>ゲツ</t>
    </rPh>
    <rPh sb="12" eb="13">
      <t>マエ</t>
    </rPh>
    <rPh sb="16" eb="18">
      <t>リユウ</t>
    </rPh>
    <rPh sb="19" eb="21">
      <t>ビコウ</t>
    </rPh>
    <rPh sb="21" eb="22">
      <t>ラン</t>
    </rPh>
    <rPh sb="23" eb="25">
      <t>キサイ</t>
    </rPh>
    <phoneticPr fontId="2"/>
  </si>
  <si>
    <t>就労実績が雇用開始日より前です。理由を備考欄に記載してください。</t>
    <rPh sb="0" eb="2">
      <t>シュウロウ</t>
    </rPh>
    <rPh sb="2" eb="4">
      <t>ジッセキ</t>
    </rPh>
    <rPh sb="5" eb="7">
      <t>コヨウ</t>
    </rPh>
    <rPh sb="7" eb="10">
      <t>カイシビ</t>
    </rPh>
    <rPh sb="12" eb="13">
      <t>マエ</t>
    </rPh>
    <rPh sb="16" eb="18">
      <t>リユウ</t>
    </rPh>
    <rPh sb="19" eb="21">
      <t>ビコウ</t>
    </rPh>
    <rPh sb="21" eb="22">
      <t>ラン</t>
    </rPh>
    <rPh sb="23" eb="25">
      <t>キサイ</t>
    </rPh>
    <phoneticPr fontId="2"/>
  </si>
  <si>
    <t>産前・産後休業</t>
    <rPh sb="0" eb="2">
      <t>サンゼン</t>
    </rPh>
    <rPh sb="3" eb="5">
      <t>サンゴ</t>
    </rPh>
    <rPh sb="5" eb="7">
      <t>キュウギョウ</t>
    </rPh>
    <phoneticPr fontId="2"/>
  </si>
  <si>
    <t>開始</t>
    <rPh sb="0" eb="2">
      <t>カイシ</t>
    </rPh>
    <phoneticPr fontId="2"/>
  </si>
  <si>
    <t>終了</t>
    <rPh sb="0" eb="2">
      <t>シュウリョウ</t>
    </rPh>
    <phoneticPr fontId="2"/>
  </si>
  <si>
    <t>育児休業</t>
    <rPh sb="0" eb="2">
      <t>イクジ</t>
    </rPh>
    <rPh sb="2" eb="4">
      <t>キュウギョウ</t>
    </rPh>
    <phoneticPr fontId="2"/>
  </si>
  <si>
    <t>産育休以外の休業</t>
    <rPh sb="0" eb="1">
      <t>サン</t>
    </rPh>
    <rPh sb="1" eb="3">
      <t>イクキュウ</t>
    </rPh>
    <rPh sb="3" eb="5">
      <t>イガイ</t>
    </rPh>
    <rPh sb="6" eb="8">
      <t>キュウギョウ</t>
    </rPh>
    <phoneticPr fontId="2"/>
  </si>
  <si>
    <t>復職予定日</t>
    <rPh sb="0" eb="2">
      <t>フクショク</t>
    </rPh>
    <rPh sb="2" eb="5">
      <t>ヨテイビ</t>
    </rPh>
    <phoneticPr fontId="2"/>
  </si>
  <si>
    <t>組み合わせ</t>
    <rPh sb="0" eb="1">
      <t>ク</t>
    </rPh>
    <rPh sb="2" eb="3">
      <t>ア</t>
    </rPh>
    <phoneticPr fontId="2"/>
  </si>
  <si>
    <t>DATEVALUE</t>
    <phoneticPr fontId="2"/>
  </si>
  <si>
    <t>復職日</t>
    <rPh sb="0" eb="2">
      <t>フクショク</t>
    </rPh>
    <rPh sb="2" eb="3">
      <t>ビ</t>
    </rPh>
    <phoneticPr fontId="2"/>
  </si>
  <si>
    <t>産休・育休期間</t>
    <rPh sb="0" eb="2">
      <t>サンキュウ</t>
    </rPh>
    <rPh sb="3" eb="5">
      <t>イクキュウ</t>
    </rPh>
    <rPh sb="5" eb="7">
      <t>キカン</t>
    </rPh>
    <phoneticPr fontId="2"/>
  </si>
  <si>
    <t>チェック</t>
    <phoneticPr fontId="2"/>
  </si>
  <si>
    <t>予定</t>
    <rPh sb="0" eb="2">
      <t>ヨテイ</t>
    </rPh>
    <phoneticPr fontId="2"/>
  </si>
  <si>
    <t>無</t>
    <rPh sb="0" eb="1">
      <t>ム</t>
    </rPh>
    <phoneticPr fontId="2"/>
  </si>
  <si>
    <t>業務委託</t>
    <rPh sb="0" eb="2">
      <t>ギョウム</t>
    </rPh>
    <rPh sb="2" eb="4">
      <t>イタク</t>
    </rPh>
    <phoneticPr fontId="2"/>
  </si>
  <si>
    <t>■注意事項</t>
    <rPh sb="1" eb="3">
      <t>チュウイ</t>
    </rPh>
    <rPh sb="3" eb="5">
      <t>ジコウ</t>
    </rPh>
    <phoneticPr fontId="2"/>
  </si>
  <si>
    <t>　就労証明書の内容を修正する場合は、二重線で内容を消して、余白に正しいものを記載してください。</t>
    <rPh sb="1" eb="3">
      <t>シュウロウ</t>
    </rPh>
    <rPh sb="3" eb="6">
      <t>ショウメイショ</t>
    </rPh>
    <rPh sb="7" eb="9">
      <t>ナイヨウ</t>
    </rPh>
    <rPh sb="10" eb="12">
      <t>シュウセイ</t>
    </rPh>
    <rPh sb="14" eb="16">
      <t>バアイ</t>
    </rPh>
    <rPh sb="18" eb="21">
      <t>ニジュウセン</t>
    </rPh>
    <rPh sb="22" eb="24">
      <t>ナイヨウ</t>
    </rPh>
    <rPh sb="25" eb="26">
      <t>ケ</t>
    </rPh>
    <rPh sb="29" eb="31">
      <t>ヨハク</t>
    </rPh>
    <rPh sb="32" eb="33">
      <t>タダ</t>
    </rPh>
    <rPh sb="38" eb="40">
      <t>キサイ</t>
    </rPh>
    <phoneticPr fontId="2"/>
  </si>
  <si>
    <t>　修正テープや修正液は使用しないでください。</t>
    <phoneticPr fontId="2"/>
  </si>
  <si>
    <t>　返却して訂正を依頼します。</t>
    <phoneticPr fontId="2"/>
  </si>
  <si>
    <t>【企業・法人・官公庁などに勤務している方】</t>
    <rPh sb="1" eb="3">
      <t>キギョウ</t>
    </rPh>
    <rPh sb="4" eb="6">
      <t>ホウジン</t>
    </rPh>
    <rPh sb="7" eb="10">
      <t>カンコウチョウ</t>
    </rPh>
    <rPh sb="13" eb="15">
      <t>キンム</t>
    </rPh>
    <rPh sb="19" eb="20">
      <t>カタ</t>
    </rPh>
    <phoneticPr fontId="2"/>
  </si>
  <si>
    <t>　就労証明書は就労者本人が記載する書類ではありません。</t>
    <rPh sb="1" eb="3">
      <t>シュウロウ</t>
    </rPh>
    <rPh sb="3" eb="6">
      <t>ショウメイショ</t>
    </rPh>
    <rPh sb="7" eb="9">
      <t>シュウロウ</t>
    </rPh>
    <rPh sb="9" eb="10">
      <t>シャ</t>
    </rPh>
    <rPh sb="10" eb="12">
      <t>ホンニン</t>
    </rPh>
    <rPh sb="13" eb="15">
      <t>キサイ</t>
    </rPh>
    <rPh sb="17" eb="19">
      <t>ショルイ</t>
    </rPh>
    <phoneticPr fontId="2"/>
  </si>
  <si>
    <t>【自営業主又は自営専従者の方】</t>
    <rPh sb="1" eb="4">
      <t>ジエイギョウ</t>
    </rPh>
    <rPh sb="4" eb="5">
      <t>ヌシ</t>
    </rPh>
    <rPh sb="5" eb="6">
      <t>マタ</t>
    </rPh>
    <rPh sb="7" eb="9">
      <t>ジエイ</t>
    </rPh>
    <rPh sb="9" eb="12">
      <t>センジュウシャ</t>
    </rPh>
    <rPh sb="13" eb="14">
      <t>カタ</t>
    </rPh>
    <phoneticPr fontId="2"/>
  </si>
  <si>
    <t>　・事業主が本人の場合は本人が、本人以外の場合は事業主が記載してください。</t>
    <rPh sb="2" eb="5">
      <t>ジギョウヌシ</t>
    </rPh>
    <rPh sb="6" eb="8">
      <t>ホンニン</t>
    </rPh>
    <rPh sb="9" eb="11">
      <t>バアイ</t>
    </rPh>
    <rPh sb="12" eb="14">
      <t>ホンニン</t>
    </rPh>
    <rPh sb="16" eb="18">
      <t>ホンニン</t>
    </rPh>
    <rPh sb="18" eb="20">
      <t>イガイ</t>
    </rPh>
    <rPh sb="21" eb="23">
      <t>バアイ</t>
    </rPh>
    <rPh sb="24" eb="27">
      <t>ジギョウヌシ</t>
    </rPh>
    <rPh sb="28" eb="30">
      <t>キサイ</t>
    </rPh>
    <phoneticPr fontId="2"/>
  </si>
  <si>
    <t>■就労証明書の記載要領について</t>
    <rPh sb="1" eb="3">
      <t>シュウロウ</t>
    </rPh>
    <rPh sb="3" eb="6">
      <t>ショウメイショ</t>
    </rPh>
    <rPh sb="7" eb="9">
      <t>キサイ</t>
    </rPh>
    <rPh sb="9" eb="11">
      <t>ヨウリョウ</t>
    </rPh>
    <phoneticPr fontId="2"/>
  </si>
  <si>
    <t>（記載要領とFAQの一例）</t>
    <rPh sb="1" eb="3">
      <t>キサイ</t>
    </rPh>
    <rPh sb="3" eb="5">
      <t>ヨウリョウ</t>
    </rPh>
    <rPh sb="10" eb="12">
      <t>イチレイ</t>
    </rPh>
    <phoneticPr fontId="2"/>
  </si>
  <si>
    <t>全体</t>
    <rPh sb="0" eb="2">
      <t>ゼンタイ</t>
    </rPh>
    <phoneticPr fontId="2"/>
  </si>
  <si>
    <t>証明日が採用日より前でも差し支えありません。
ただし、採用日より前に就労証明書を発行された場合は、採用から2か月以内に採用を証明する書類（給与明細等）を提出していただきます。</t>
    <rPh sb="0" eb="2">
      <t>ショウメイ</t>
    </rPh>
    <rPh sb="2" eb="3">
      <t>ビ</t>
    </rPh>
    <rPh sb="4" eb="6">
      <t>サイヨウ</t>
    </rPh>
    <rPh sb="6" eb="7">
      <t>ビ</t>
    </rPh>
    <rPh sb="9" eb="10">
      <t>マエ</t>
    </rPh>
    <rPh sb="12" eb="13">
      <t>サ</t>
    </rPh>
    <rPh sb="14" eb="15">
      <t>ツカ</t>
    </rPh>
    <rPh sb="27" eb="29">
      <t>サイヨウ</t>
    </rPh>
    <rPh sb="29" eb="30">
      <t>ニチ</t>
    </rPh>
    <rPh sb="32" eb="33">
      <t>マエ</t>
    </rPh>
    <rPh sb="34" eb="36">
      <t>シュウロウ</t>
    </rPh>
    <rPh sb="36" eb="38">
      <t>ショウメイ</t>
    </rPh>
    <rPh sb="38" eb="39">
      <t>ショ</t>
    </rPh>
    <rPh sb="40" eb="42">
      <t>ハッコウ</t>
    </rPh>
    <rPh sb="45" eb="47">
      <t>バアイ</t>
    </rPh>
    <rPh sb="49" eb="51">
      <t>サイヨウ</t>
    </rPh>
    <rPh sb="55" eb="56">
      <t>ゲツ</t>
    </rPh>
    <rPh sb="56" eb="58">
      <t>イナイ</t>
    </rPh>
    <rPh sb="59" eb="61">
      <t>サイヨウ</t>
    </rPh>
    <rPh sb="62" eb="64">
      <t>ショウメイ</t>
    </rPh>
    <rPh sb="66" eb="68">
      <t>ショルイ</t>
    </rPh>
    <rPh sb="69" eb="71">
      <t>キュウヨ</t>
    </rPh>
    <rPh sb="71" eb="73">
      <t>メイサイ</t>
    </rPh>
    <rPh sb="73" eb="74">
      <t>トウ</t>
    </rPh>
    <rPh sb="76" eb="78">
      <t>テイシュツ</t>
    </rPh>
    <phoneticPr fontId="1"/>
  </si>
  <si>
    <t>No.３　雇用期間</t>
    <rPh sb="5" eb="7">
      <t>コヨウ</t>
    </rPh>
    <rPh sb="7" eb="9">
      <t>キカン</t>
    </rPh>
    <phoneticPr fontId="2"/>
  </si>
  <si>
    <t>No.６　就労時間</t>
    <rPh sb="5" eb="7">
      <t>シュウロウ</t>
    </rPh>
    <rPh sb="7" eb="9">
      <t>ジカン</t>
    </rPh>
    <phoneticPr fontId="2"/>
  </si>
  <si>
    <t>No.７　就労実績</t>
    <rPh sb="5" eb="7">
      <t>シュウロウ</t>
    </rPh>
    <rPh sb="7" eb="9">
      <t>ジッセキ</t>
    </rPh>
    <phoneticPr fontId="2"/>
  </si>
  <si>
    <t>　・就労証明書と併せて、当該就労者が就労していることを証明する書類（写し可）を添付してください。</t>
    <rPh sb="2" eb="4">
      <t>シュウロウ</t>
    </rPh>
    <rPh sb="4" eb="7">
      <t>ショウメイショ</t>
    </rPh>
    <rPh sb="8" eb="9">
      <t>アワ</t>
    </rPh>
    <rPh sb="12" eb="14">
      <t>トウガイ</t>
    </rPh>
    <rPh sb="14" eb="16">
      <t>シュウロウ</t>
    </rPh>
    <rPh sb="16" eb="17">
      <t>シャ</t>
    </rPh>
    <rPh sb="18" eb="20">
      <t>シュウロウ</t>
    </rPh>
    <rPh sb="27" eb="29">
      <t>ショウメイ</t>
    </rPh>
    <rPh sb="31" eb="33">
      <t>ショルイ</t>
    </rPh>
    <rPh sb="34" eb="35">
      <t>ウツ</t>
    </rPh>
    <rPh sb="36" eb="37">
      <t>カ</t>
    </rPh>
    <rPh sb="39" eb="41">
      <t>テンプ</t>
    </rPh>
    <phoneticPr fontId="2"/>
  </si>
  <si>
    <t>【産前・産後休業を取得している方】</t>
    <phoneticPr fontId="2"/>
  </si>
  <si>
    <t>　■記載が必要な項目</t>
    <rPh sb="2" eb="4">
      <t>キサイ</t>
    </rPh>
    <rPh sb="5" eb="7">
      <t>ヒツヨウ</t>
    </rPh>
    <rPh sb="8" eb="10">
      <t>コウモク</t>
    </rPh>
    <phoneticPr fontId="2"/>
  </si>
  <si>
    <t>【全員】</t>
    <phoneticPr fontId="2"/>
  </si>
  <si>
    <t>No.14</t>
  </si>
  <si>
    <t>【有期雇用の方】</t>
    <phoneticPr fontId="2"/>
  </si>
  <si>
    <t>No.８、No.11</t>
  </si>
  <si>
    <t>No.９、No.11、No.15、No.16</t>
  </si>
  <si>
    <t>【育児休業を取得予定・取得中・取得済みの方】</t>
    <phoneticPr fontId="2"/>
  </si>
  <si>
    <t>No.10、No.11</t>
  </si>
  <si>
    <t>【産休育休以外の休業を取得予定・取得中・取得済みの方】</t>
    <phoneticPr fontId="2"/>
  </si>
  <si>
    <t>No.12</t>
  </si>
  <si>
    <t>【育児のための短時間勤務制度利用予定・利用中の方】</t>
    <phoneticPr fontId="2"/>
  </si>
  <si>
    <t>　就労証明書の記載要領とFAQはホームページをご確認ください。</t>
    <rPh sb="1" eb="3">
      <t>シュウロウ</t>
    </rPh>
    <rPh sb="3" eb="6">
      <t>ショウメイショ</t>
    </rPh>
    <rPh sb="7" eb="9">
      <t>キサイ</t>
    </rPh>
    <rPh sb="9" eb="11">
      <t>ヨウリョウ</t>
    </rPh>
    <rPh sb="24" eb="26">
      <t>カクニン</t>
    </rPh>
    <phoneticPr fontId="2"/>
  </si>
  <si>
    <t>　様式をダウンロードし作成していただくことも可能です。</t>
    <rPh sb="1" eb="3">
      <t>ヨウシキ</t>
    </rPh>
    <rPh sb="11" eb="13">
      <t>サクセイ</t>
    </rPh>
    <rPh sb="22" eb="24">
      <t>カノウ</t>
    </rPh>
    <phoneticPr fontId="2"/>
  </si>
  <si>
    <t>　高岡市ホームページ</t>
    <rPh sb="1" eb="4">
      <t>タカオカシ</t>
    </rPh>
    <phoneticPr fontId="2"/>
  </si>
  <si>
    <r>
      <rPr>
        <sz val="11"/>
        <color theme="10"/>
        <rFont val="HGPｺﾞｼｯｸM"/>
        <family val="3"/>
        <charset val="128"/>
      </rPr>
      <t>　　</t>
    </r>
    <r>
      <rPr>
        <u/>
        <sz val="11"/>
        <color theme="10"/>
        <rFont val="HGPｺﾞｼｯｸM"/>
        <family val="3"/>
        <charset val="128"/>
      </rPr>
      <t>https://www.city.takaoka.toyama.jp/soshiki/kodomo_kosodateka/2/11/1/2138.html</t>
    </r>
    <phoneticPr fontId="2"/>
  </si>
  <si>
    <t>「□無期」か「□有期」にチェックしてください。
・無期の場合は、雇用開始日のみを、有期の場合は期間を記載してください。
・有期の場合はNo.14の（雇用契約の）満了後の更新の有無について併せて記載してください。</t>
    <rPh sb="2" eb="4">
      <t>ムキ</t>
    </rPh>
    <rPh sb="8" eb="10">
      <t>ユウキ</t>
    </rPh>
    <rPh sb="25" eb="27">
      <t>ムキ</t>
    </rPh>
    <rPh sb="28" eb="30">
      <t>バアイ</t>
    </rPh>
    <rPh sb="32" eb="34">
      <t>コヨウ</t>
    </rPh>
    <rPh sb="34" eb="36">
      <t>カイシ</t>
    </rPh>
    <rPh sb="36" eb="37">
      <t>ビ</t>
    </rPh>
    <rPh sb="41" eb="43">
      <t>ユウキ</t>
    </rPh>
    <rPh sb="44" eb="46">
      <t>バアイ</t>
    </rPh>
    <rPh sb="47" eb="49">
      <t>キカン</t>
    </rPh>
    <rPh sb="50" eb="52">
      <t>キサイ</t>
    </rPh>
    <rPh sb="61" eb="63">
      <t>ユウキ</t>
    </rPh>
    <rPh sb="64" eb="66">
      <t>バアイ</t>
    </rPh>
    <rPh sb="93" eb="94">
      <t>アワ</t>
    </rPh>
    <rPh sb="96" eb="98">
      <t>キサイ</t>
    </rPh>
    <phoneticPr fontId="2"/>
  </si>
  <si>
    <t>（問合先）高岡市子ども・子育て課入園・給付係　</t>
    <phoneticPr fontId="2"/>
  </si>
  <si>
    <t>　TEL：0766-20-1377　</t>
    <phoneticPr fontId="2"/>
  </si>
  <si>
    <t>2025.3～版　</t>
    <rPh sb="7" eb="8">
      <t>バン</t>
    </rPh>
    <phoneticPr fontId="2"/>
  </si>
  <si>
    <t>・直近3か月の1か月あたりの就労日数、時間数について記載してください。
　　※有給休暇の取得日は就労日数に含めます。
　　※残業時間及び休憩時間（規則等で定めのあるものに限る）は就労時間数に含めます。
・育児休業等で直近3か月の就労実績がない場合は、休業取得前の就労実績を記載してください。
・雇用開始間もなく実績が３か月に満たない又は新規採用で就労実績がない場合は、今後の就労見込みを含めて３か月分記載してください。</t>
    <rPh sb="1" eb="3">
      <t>チョッキン</t>
    </rPh>
    <rPh sb="5" eb="6">
      <t>ゲツ</t>
    </rPh>
    <rPh sb="9" eb="10">
      <t>ゲツ</t>
    </rPh>
    <rPh sb="14" eb="16">
      <t>シュウロウ</t>
    </rPh>
    <rPh sb="16" eb="18">
      <t>ニッスウ</t>
    </rPh>
    <rPh sb="19" eb="22">
      <t>ジカンスウ</t>
    </rPh>
    <rPh sb="26" eb="28">
      <t>キサイ</t>
    </rPh>
    <rPh sb="39" eb="41">
      <t>ユウキュウ</t>
    </rPh>
    <rPh sb="41" eb="43">
      <t>キュウカ</t>
    </rPh>
    <rPh sb="44" eb="46">
      <t>シュトク</t>
    </rPh>
    <rPh sb="46" eb="47">
      <t>ビ</t>
    </rPh>
    <rPh sb="48" eb="50">
      <t>シュウロウ</t>
    </rPh>
    <rPh sb="50" eb="52">
      <t>ニッスウ</t>
    </rPh>
    <rPh sb="53" eb="54">
      <t>フク</t>
    </rPh>
    <rPh sb="62" eb="64">
      <t>ザンギョウ</t>
    </rPh>
    <rPh sb="64" eb="66">
      <t>ジカン</t>
    </rPh>
    <rPh sb="66" eb="67">
      <t>オヨ</t>
    </rPh>
    <rPh sb="68" eb="70">
      <t>キュウケイ</t>
    </rPh>
    <rPh sb="70" eb="72">
      <t>ジカン</t>
    </rPh>
    <rPh sb="73" eb="75">
      <t>キソク</t>
    </rPh>
    <rPh sb="75" eb="76">
      <t>トウ</t>
    </rPh>
    <rPh sb="77" eb="78">
      <t>サダ</t>
    </rPh>
    <rPh sb="85" eb="86">
      <t>カギ</t>
    </rPh>
    <rPh sb="89" eb="91">
      <t>シュウロウ</t>
    </rPh>
    <rPh sb="91" eb="93">
      <t>ジカン</t>
    </rPh>
    <rPh sb="93" eb="94">
      <t>スウ</t>
    </rPh>
    <rPh sb="95" eb="96">
      <t>フク</t>
    </rPh>
    <rPh sb="102" eb="104">
      <t>イクジ</t>
    </rPh>
    <rPh sb="104" eb="106">
      <t>キュウギョウ</t>
    </rPh>
    <rPh sb="106" eb="107">
      <t>トウ</t>
    </rPh>
    <rPh sb="108" eb="110">
      <t>チョッキン</t>
    </rPh>
    <rPh sb="112" eb="113">
      <t>ゲツ</t>
    </rPh>
    <rPh sb="114" eb="116">
      <t>シュウロウ</t>
    </rPh>
    <rPh sb="116" eb="118">
      <t>ジッセキ</t>
    </rPh>
    <rPh sb="121" eb="123">
      <t>バアイ</t>
    </rPh>
    <rPh sb="125" eb="127">
      <t>キュウギョウ</t>
    </rPh>
    <rPh sb="127" eb="129">
      <t>シュトク</t>
    </rPh>
    <rPh sb="129" eb="130">
      <t>マエ</t>
    </rPh>
    <rPh sb="131" eb="133">
      <t>シュウロウ</t>
    </rPh>
    <rPh sb="133" eb="135">
      <t>ジッセキ</t>
    </rPh>
    <rPh sb="136" eb="138">
      <t>キサイ</t>
    </rPh>
    <rPh sb="147" eb="149">
      <t>コヨウ</t>
    </rPh>
    <rPh sb="149" eb="151">
      <t>カイシ</t>
    </rPh>
    <rPh sb="151" eb="152">
      <t>マ</t>
    </rPh>
    <rPh sb="155" eb="157">
      <t>ジッセキ</t>
    </rPh>
    <rPh sb="160" eb="161">
      <t>ゲツ</t>
    </rPh>
    <rPh sb="162" eb="163">
      <t>ミ</t>
    </rPh>
    <rPh sb="166" eb="167">
      <t>マタ</t>
    </rPh>
    <rPh sb="168" eb="170">
      <t>シンキ</t>
    </rPh>
    <rPh sb="170" eb="172">
      <t>サイヨウ</t>
    </rPh>
    <rPh sb="173" eb="175">
      <t>シュウロウ</t>
    </rPh>
    <rPh sb="175" eb="177">
      <t>ジッセキ</t>
    </rPh>
    <rPh sb="180" eb="182">
      <t>バアイ</t>
    </rPh>
    <rPh sb="184" eb="186">
      <t>コンゴ</t>
    </rPh>
    <rPh sb="187" eb="189">
      <t>シュウロウ</t>
    </rPh>
    <rPh sb="189" eb="191">
      <t>ミコ</t>
    </rPh>
    <rPh sb="193" eb="194">
      <t>フク</t>
    </rPh>
    <rPh sb="198" eb="199">
      <t>ゲツ</t>
    </rPh>
    <rPh sb="199" eb="200">
      <t>ブン</t>
    </rPh>
    <rPh sb="200" eb="202">
      <t>キサイ</t>
    </rPh>
    <phoneticPr fontId="2"/>
  </si>
  <si>
    <t>【就労証明書　注意事項・記載要領】</t>
    <rPh sb="7" eb="9">
      <t>チュウイ</t>
    </rPh>
    <rPh sb="9" eb="11">
      <t>ジコウ</t>
    </rPh>
    <phoneticPr fontId="2"/>
  </si>
  <si>
    <t>雇用契約上の就労時間（就業規則等で定められている休憩時間を含む。）を記載してください。
雇用契約がない自営業主等で、就労時間の定めがない場合や時期により異なる場合は、１年の就労時間/12（月）、１週の就労時間×４（週）などで求めた時間を記載してください。
　　※残業時間は含めません。
　　※育児短時間勤務制度を利用している場合は、制度利用前の就労時間数を記載してください。</t>
    <rPh sb="58" eb="60">
      <t>シュウロウ</t>
    </rPh>
    <rPh sb="60" eb="62">
      <t>ジカン</t>
    </rPh>
    <rPh sb="63" eb="64">
      <t>サダ</t>
    </rPh>
    <rPh sb="68" eb="70">
      <t>バアイ</t>
    </rPh>
    <phoneticPr fontId="2"/>
  </si>
  <si>
    <t>　・備考欄に、職務内容を記載してください。農業従事者の場合は、耕作面積を併せて記載してください。</t>
    <rPh sb="2" eb="4">
      <t>ビコウ</t>
    </rPh>
    <rPh sb="4" eb="5">
      <t>ラン</t>
    </rPh>
    <rPh sb="7" eb="9">
      <t>ショクム</t>
    </rPh>
    <rPh sb="9" eb="11">
      <t>ナイヨウ</t>
    </rPh>
    <rPh sb="12" eb="14">
      <t>キサイ</t>
    </rPh>
    <rPh sb="21" eb="23">
      <t>ノウギョウ</t>
    </rPh>
    <rPh sb="23" eb="26">
      <t>ジュウジシャ</t>
    </rPh>
    <rPh sb="27" eb="29">
      <t>バアイ</t>
    </rPh>
    <rPh sb="31" eb="33">
      <t>コウサク</t>
    </rPh>
    <rPh sb="33" eb="35">
      <t>メンセキ</t>
    </rPh>
    <rPh sb="36" eb="37">
      <t>アワ</t>
    </rPh>
    <rPh sb="39" eb="41">
      <t>キサイ</t>
    </rPh>
    <phoneticPr fontId="2"/>
  </si>
  <si>
    <r>
      <rPr>
        <sz val="11"/>
        <color theme="1"/>
        <rFont val="HGPｺﾞｼｯｸM"/>
        <family val="3"/>
        <charset val="128"/>
      </rPr>
      <t>　</t>
    </r>
    <r>
      <rPr>
        <u/>
        <sz val="11"/>
        <color theme="1"/>
        <rFont val="HGPｺﾞｼｯｸM"/>
        <family val="3"/>
        <charset val="128"/>
      </rPr>
      <t>虚偽があるものとして認定を取り消します。</t>
    </r>
    <phoneticPr fontId="2"/>
  </si>
  <si>
    <r>
      <t>　</t>
    </r>
    <r>
      <rPr>
        <u/>
        <sz val="11"/>
        <color theme="1"/>
        <rFont val="HGPｺﾞｼｯｸM"/>
        <family val="3"/>
        <charset val="128"/>
      </rPr>
      <t>事業所名の記載されている就労証明書を就労者が事業主に無断で作成、又は改変等を行ったときには、申請内容に</t>
    </r>
    <phoneticPr fontId="2"/>
  </si>
  <si>
    <t>　記載事項に確認が必要な場合は、担当者に連絡します。また、次の事項の記載がない場合や記載誤りと思われる場合は</t>
    <rPh sb="29" eb="30">
      <t>ツギ</t>
    </rPh>
    <rPh sb="31" eb="33">
      <t>ジコウ</t>
    </rPh>
    <phoneticPr fontId="2"/>
  </si>
  <si>
    <t>◆自営業主又は自営業専従者の方は、職務内容を記載してください。　◆農業従事者は耕作面積を記載してください。</t>
    <rPh sb="1" eb="4">
      <t>ジエイギョウ</t>
    </rPh>
    <rPh sb="4" eb="5">
      <t>ヌシ</t>
    </rPh>
    <rPh sb="5" eb="6">
      <t>マタ</t>
    </rPh>
    <rPh sb="7" eb="10">
      <t>ジエイギョウ</t>
    </rPh>
    <rPh sb="10" eb="13">
      <t>センジュウシャ</t>
    </rPh>
    <rPh sb="14" eb="15">
      <t>カタ</t>
    </rPh>
    <rPh sb="17" eb="19">
      <t>ショクム</t>
    </rPh>
    <rPh sb="19" eb="21">
      <t>ナイヨウ</t>
    </rPh>
    <rPh sb="22" eb="24">
      <t>キサイ</t>
    </rPh>
    <rPh sb="33" eb="35">
      <t>ノウギョウ</t>
    </rPh>
    <rPh sb="35" eb="38">
      <t>ジュウジシャ</t>
    </rPh>
    <rPh sb="39" eb="41">
      <t>コウサク</t>
    </rPh>
    <rPh sb="41" eb="43">
      <t>メンセキ</t>
    </rPh>
    <rPh sb="44" eb="46">
      <t>キサイ</t>
    </rPh>
    <phoneticPr fontId="2"/>
  </si>
  <si>
    <r>
      <t>右上の証明日、証明者欄と、No.１～７、No.13
No.６は固定就労か変則就労のいずれかを記載してください。
No.７は必ず３か月分記載してください。</t>
    </r>
    <r>
      <rPr>
        <sz val="9"/>
        <color theme="1"/>
        <rFont val="HGPｺﾞｼｯｸM"/>
        <family val="3"/>
        <charset val="128"/>
      </rPr>
      <t>（下記の記載要領参照）</t>
    </r>
    <rPh sb="0" eb="2">
      <t>ミギウエ</t>
    </rPh>
    <rPh sb="3" eb="5">
      <t>ショウメイ</t>
    </rPh>
    <rPh sb="5" eb="6">
      <t>ビ</t>
    </rPh>
    <rPh sb="7" eb="9">
      <t>ショウメイ</t>
    </rPh>
    <rPh sb="9" eb="10">
      <t>シャ</t>
    </rPh>
    <rPh sb="10" eb="11">
      <t>ラン</t>
    </rPh>
    <rPh sb="61" eb="62">
      <t>カナラ</t>
    </rPh>
    <rPh sb="65" eb="66">
      <t>ゲツ</t>
    </rPh>
    <rPh sb="66" eb="67">
      <t>ブン</t>
    </rPh>
    <rPh sb="67" eb="69">
      <t>キサイ</t>
    </rPh>
    <rPh sb="77" eb="79">
      <t>カキ</t>
    </rPh>
    <rPh sb="80" eb="82">
      <t>キサイ</t>
    </rPh>
    <rPh sb="82" eb="84">
      <t>ヨウリョウ</t>
    </rPh>
    <rPh sb="84" eb="86">
      <t>サンショウ</t>
    </rPh>
    <phoneticPr fontId="2"/>
  </si>
  <si>
    <t>　　（書類例）　確定申告書（専従者の場合は、自営業専従者の氏名が記載された書類）</t>
    <rPh sb="3" eb="5">
      <t>ショルイ</t>
    </rPh>
    <rPh sb="5" eb="6">
      <t>レイ</t>
    </rPh>
    <rPh sb="14" eb="17">
      <t>センジュウシャ</t>
    </rPh>
    <rPh sb="18" eb="20">
      <t>バアイ</t>
    </rPh>
    <rPh sb="22" eb="25">
      <t>ジエイギョウ</t>
    </rPh>
    <rPh sb="25" eb="28">
      <t>センジュウシャ</t>
    </rPh>
    <rPh sb="29" eb="31">
      <t>シメイ</t>
    </rPh>
    <rPh sb="32" eb="34">
      <t>キサイ</t>
    </rPh>
    <rPh sb="37" eb="39">
      <t>ショルイ</t>
    </rPh>
    <phoneticPr fontId="2"/>
  </si>
  <si>
    <t>　　　　　　　　　確定申告をしていない場合は、確定申告をしていない理由を記載した１年分の売上台帳</t>
    <rPh sb="9" eb="11">
      <t>カクテイ</t>
    </rPh>
    <rPh sb="11" eb="13">
      <t>シンコク</t>
    </rPh>
    <rPh sb="19" eb="21">
      <t>バアイ</t>
    </rPh>
    <rPh sb="23" eb="25">
      <t>カクテイ</t>
    </rPh>
    <rPh sb="25" eb="27">
      <t>シンコク</t>
    </rPh>
    <rPh sb="33" eb="35">
      <t>リユウ</t>
    </rPh>
    <rPh sb="36" eb="38">
      <t>キサイ</t>
    </rPh>
    <phoneticPr fontId="2"/>
  </si>
  <si>
    <t>　　　　　　　　　事業を開始して間もない場合は、開業届</t>
    <rPh sb="9" eb="11">
      <t>ジギョウ</t>
    </rPh>
    <rPh sb="12" eb="14">
      <t>カイシ</t>
    </rPh>
    <rPh sb="16" eb="17">
      <t>マ</t>
    </rPh>
    <rPh sb="20" eb="22">
      <t>バアイ</t>
    </rPh>
    <rPh sb="24" eb="26">
      <t>カイギョウ</t>
    </rPh>
    <rPh sb="26" eb="27">
      <t>トドケ</t>
    </rPh>
    <phoneticPr fontId="2"/>
  </si>
  <si>
    <t>※本証明書の内容について、就労先事業者等に無断で作成し又は改変を
　行ったときには、刑法上の罪に問われる場合があります。</t>
    <phoneticPr fontId="2"/>
  </si>
  <si>
    <t>休業ないのに3か月より前＝1、証明日ない＝2</t>
    <rPh sb="0" eb="2">
      <t>キュウギョウ</t>
    </rPh>
    <rPh sb="8" eb="9">
      <t>ゲツ</t>
    </rPh>
    <rPh sb="11" eb="12">
      <t>マエ</t>
    </rPh>
    <rPh sb="15" eb="17">
      <t>ショウメイ</t>
    </rPh>
    <rPh sb="17" eb="18">
      <t>ビ</t>
    </rPh>
    <phoneticPr fontId="2"/>
  </si>
  <si>
    <t>復職予定日が休業期間に重なる=1、復職日が休業取得より前=2、開始・終了日が空白=3、それ以外=0</t>
    <rPh sb="0" eb="2">
      <t>フクショク</t>
    </rPh>
    <rPh sb="2" eb="5">
      <t>ヨテイビ</t>
    </rPh>
    <rPh sb="6" eb="8">
      <t>キュウギョウ</t>
    </rPh>
    <rPh sb="8" eb="10">
      <t>キカン</t>
    </rPh>
    <rPh sb="11" eb="12">
      <t>カサ</t>
    </rPh>
    <rPh sb="17" eb="19">
      <t>フクショク</t>
    </rPh>
    <rPh sb="19" eb="20">
      <t>ビ</t>
    </rPh>
    <rPh sb="21" eb="23">
      <t>キュウギョウ</t>
    </rPh>
    <rPh sb="23" eb="25">
      <t>シュトク</t>
    </rPh>
    <rPh sb="27" eb="28">
      <t>マエ</t>
    </rPh>
    <rPh sb="31" eb="33">
      <t>カイシ</t>
    </rPh>
    <rPh sb="34" eb="37">
      <t>シュウリョウビ</t>
    </rPh>
    <rPh sb="38" eb="40">
      <t>クウハク</t>
    </rPh>
    <rPh sb="45" eb="47">
      <t>イガイ</t>
    </rPh>
    <phoneticPr fontId="2"/>
  </si>
  <si>
    <t>雇用開始</t>
    <rPh sb="0" eb="2">
      <t>コヨウ</t>
    </rPh>
    <rPh sb="2" eb="4">
      <t>カイシ</t>
    </rPh>
    <phoneticPr fontId="2"/>
  </si>
  <si>
    <t>雇用終了</t>
    <rPh sb="0" eb="2">
      <t>コヨウ</t>
    </rPh>
    <rPh sb="2" eb="4">
      <t>シュウリョウ</t>
    </rPh>
    <phoneticPr fontId="2"/>
  </si>
  <si>
    <t>大小関係</t>
    <rPh sb="0" eb="2">
      <t>ダイショウ</t>
    </rPh>
    <rPh sb="2" eb="4">
      <t>カンケイ</t>
    </rPh>
    <phoneticPr fontId="2"/>
  </si>
  <si>
    <t>大小関係</t>
    <rPh sb="0" eb="4">
      <t>ダイショウカンケイ</t>
    </rPh>
    <phoneticPr fontId="2"/>
  </si>
  <si>
    <t>開始終了</t>
    <rPh sb="0" eb="4">
      <t>カイシシュウリョウ</t>
    </rPh>
    <phoneticPr fontId="2"/>
  </si>
  <si>
    <t>雇用開始</t>
    <rPh sb="0" eb="4">
      <t>コヨウカイシ</t>
    </rPh>
    <phoneticPr fontId="2"/>
  </si>
  <si>
    <t>主な就労時間帯・シフト時間帯</t>
    <rPh sb="0" eb="1">
      <t>オモ</t>
    </rPh>
    <rPh sb="2" eb="4">
      <t>シュウロウ</t>
    </rPh>
    <rPh sb="4" eb="6">
      <t>ジカン</t>
    </rPh>
    <rPh sb="6" eb="7">
      <t>タイ</t>
    </rPh>
    <rPh sb="11" eb="13">
      <t>ジカン</t>
    </rPh>
    <rPh sb="13" eb="14">
      <t>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</si>
</sst>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6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font>
    <font>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2"/>
      <charset val="128"/>
      <scheme val="minor"/>
    </font>
    <font>
      <sz val="13"/>
      <name val="ＭＳ Ｐゴシック"/>
      <family val="3"/>
      <charset val="128"/>
    </font>
    <font>
      <sz val="13"/>
      <color theme="1"/>
      <name val="ＭＳ Ｐゴシック"/>
      <family val="3"/>
      <charset val="128"/>
      <scheme val="minor"/>
    </font>
    <font>
      <sz val="9"/>
      <color theme="1"/>
      <name val="ＭＳ Ｐゴシック"/>
      <family val="3"/>
      <charset val="128"/>
      <scheme val="minor"/>
    </font>
    <font>
      <sz val="11"/>
      <color theme="1"/>
      <name val="ＭＳ Ｐゴシック"/>
      <family val="3"/>
      <charset val="128"/>
      <scheme val="minor"/>
    </font>
    <font>
      <sz val="15"/>
      <name val="ＭＳ Ｐゴシック"/>
      <family val="3"/>
      <charset val="128"/>
    </font>
    <font>
      <sz val="18"/>
      <name val="ＭＳ Ｐゴシック"/>
      <family val="3"/>
      <charset val="128"/>
      <scheme val="minor"/>
    </font>
    <font>
      <sz val="11"/>
      <name val="ＭＳ Ｐゴシック"/>
      <family val="3"/>
      <charset val="128"/>
      <scheme val="minor"/>
    </font>
    <font>
      <b/>
      <sz val="16"/>
      <color theme="1"/>
      <name val="ＭＳ Ｐゴシック"/>
      <family val="3"/>
      <charset val="128"/>
      <scheme val="minor"/>
    </font>
    <font>
      <sz val="11"/>
      <name val="ＭＳ Ｐゴシック"/>
      <family val="2"/>
      <charset val="128"/>
      <scheme val="minor"/>
    </font>
    <font>
      <sz val="18"/>
      <name val="ＭＳ Ｐゴシック"/>
      <family val="2"/>
      <charset val="128"/>
    </font>
    <font>
      <sz val="11"/>
      <name val="ＭＳ Ｐゴシック"/>
      <family val="2"/>
      <charset val="128"/>
    </font>
    <font>
      <b/>
      <sz val="11"/>
      <name val="ＭＳ Ｐゴシック"/>
      <family val="3"/>
      <charset val="128"/>
    </font>
    <font>
      <b/>
      <sz val="11"/>
      <name val="ＭＳ Ｐゴシック"/>
      <family val="2"/>
      <charset val="128"/>
    </font>
    <font>
      <b/>
      <sz val="20"/>
      <color indexed="8"/>
      <name val="ＭＳ Ｐゴシック"/>
      <family val="3"/>
      <charset val="128"/>
    </font>
    <font>
      <b/>
      <sz val="16"/>
      <name val="ＭＳ Ｐゴシック"/>
      <family val="3"/>
      <charset val="128"/>
    </font>
    <font>
      <b/>
      <sz val="20"/>
      <name val="ＭＳ Ｐゴシック"/>
      <family val="3"/>
      <charset val="128"/>
    </font>
    <font>
      <b/>
      <sz val="20"/>
      <color theme="1"/>
      <name val="ＭＳ Ｐゴシック"/>
      <family val="3"/>
      <charset val="128"/>
    </font>
    <font>
      <b/>
      <sz val="18"/>
      <color theme="1"/>
      <name val="ＭＳ Ｐゴシック"/>
      <family val="3"/>
      <charset val="128"/>
      <scheme val="minor"/>
    </font>
    <font>
      <b/>
      <sz val="18"/>
      <color theme="1"/>
      <name val="ＭＳ Ｐゴシック"/>
      <family val="3"/>
      <charset val="128"/>
    </font>
    <font>
      <b/>
      <sz val="22"/>
      <color indexed="8"/>
      <name val="ＭＳ Ｐゴシック"/>
      <family val="3"/>
      <charset val="128"/>
    </font>
    <font>
      <b/>
      <sz val="22"/>
      <color theme="1"/>
      <name val="ＭＳ Ｐゴシック"/>
      <family val="3"/>
      <charset val="128"/>
    </font>
    <font>
      <sz val="14"/>
      <color theme="1"/>
      <name val="HGPｺﾞｼｯｸM"/>
      <family val="3"/>
      <charset val="128"/>
    </font>
    <font>
      <sz val="11"/>
      <color theme="1"/>
      <name val="HGPｺﾞｼｯｸM"/>
      <family val="3"/>
      <charset val="128"/>
    </font>
    <font>
      <sz val="12"/>
      <color theme="1"/>
      <name val="HGPｺﾞｼｯｸM"/>
      <family val="3"/>
      <charset val="128"/>
    </font>
    <font>
      <sz val="14"/>
      <name val="HGPｺﾞｼｯｸM"/>
      <family val="3"/>
      <charset val="128"/>
    </font>
    <font>
      <sz val="11"/>
      <name val="HGPｺﾞｼｯｸM"/>
      <family val="3"/>
      <charset val="128"/>
    </font>
    <font>
      <u/>
      <sz val="11"/>
      <color theme="10"/>
      <name val="HGPｺﾞｼｯｸM"/>
      <family val="3"/>
      <charset val="128"/>
    </font>
    <font>
      <sz val="10.5"/>
      <color theme="1"/>
      <name val="HGPｺﾞｼｯｸM"/>
      <family val="3"/>
      <charset val="128"/>
    </font>
    <font>
      <sz val="11"/>
      <color theme="10"/>
      <name val="HGPｺﾞｼｯｸM"/>
      <family val="3"/>
      <charset val="128"/>
    </font>
    <font>
      <u/>
      <sz val="11"/>
      <color theme="1"/>
      <name val="HGPｺﾞｼｯｸM"/>
      <family val="3"/>
      <charset val="128"/>
    </font>
    <font>
      <sz val="9"/>
      <color theme="1"/>
      <name val="HGPｺﾞｼｯｸM"/>
      <family val="3"/>
      <charset val="128"/>
    </font>
    <font>
      <b/>
      <sz val="16"/>
      <color indexed="8"/>
      <name val="ＭＳ Ｐゴシック"/>
      <family val="3"/>
      <charset val="128"/>
    </font>
    <font>
      <b/>
      <sz val="20"/>
      <color theme="1"/>
      <name val="ＭＳ Ｐゴシック"/>
      <family val="3"/>
      <charset val="128"/>
      <scheme val="minor"/>
    </font>
  </fonts>
  <fills count="5">
    <fill>
      <patternFill patternType="none"/>
    </fill>
    <fill>
      <patternFill patternType="gray125"/>
    </fill>
    <fill>
      <patternFill patternType="solid">
        <fgColor theme="0" tint="-0.499984740745262"/>
        <bgColor indexed="64"/>
      </patternFill>
    </fill>
    <fill>
      <patternFill patternType="solid">
        <fgColor theme="9" tint="0.79998168889431442"/>
        <bgColor indexed="64"/>
      </patternFill>
    </fill>
    <fill>
      <patternFill patternType="solid">
        <fgColor rgb="FFFFFF99"/>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thin">
        <color auto="1"/>
      </right>
      <top style="medium">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medium">
        <color auto="1"/>
      </right>
      <top style="medium">
        <color auto="1"/>
      </top>
      <bottom style="hair">
        <color indexed="64"/>
      </bottom>
      <diagonal/>
    </border>
    <border>
      <left style="thin">
        <color auto="1"/>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bottom style="medium">
        <color auto="1"/>
      </bottom>
      <diagonal/>
    </border>
    <border>
      <left/>
      <right/>
      <top style="thin">
        <color auto="1"/>
      </top>
      <bottom style="hair">
        <color indexed="64"/>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right style="medium">
        <color auto="1"/>
      </right>
      <top style="thin">
        <color indexed="64"/>
      </top>
      <bottom style="hair">
        <color indexed="64"/>
      </bottom>
      <diagonal/>
    </border>
    <border>
      <left style="medium">
        <color auto="1"/>
      </left>
      <right/>
      <top style="hair">
        <color indexed="64"/>
      </top>
      <bottom style="hair">
        <color indexed="64"/>
      </bottom>
      <diagonal/>
    </border>
    <border>
      <left style="medium">
        <color auto="1"/>
      </left>
      <right style="thin">
        <color auto="1"/>
      </right>
      <top style="medium">
        <color auto="1"/>
      </top>
      <bottom style="hair">
        <color indexed="64"/>
      </bottom>
      <diagonal/>
    </border>
    <border>
      <left style="thin">
        <color auto="1"/>
      </left>
      <right style="thin">
        <color auto="1"/>
      </right>
      <top style="medium">
        <color auto="1"/>
      </top>
      <bottom style="hair">
        <color indexed="64"/>
      </bottom>
      <diagonal/>
    </border>
    <border>
      <left style="hair">
        <color indexed="64"/>
      </left>
      <right/>
      <top style="hair">
        <color indexed="64"/>
      </top>
      <bottom style="hair">
        <color indexed="64"/>
      </bottom>
      <diagonal/>
    </border>
    <border>
      <left/>
      <right style="hair">
        <color indexed="64"/>
      </right>
      <top style="medium">
        <color auto="1"/>
      </top>
      <bottom style="hair">
        <color indexed="64"/>
      </bottom>
      <diagonal/>
    </border>
    <border>
      <left/>
      <right style="thin">
        <color indexed="64"/>
      </right>
      <top/>
      <bottom style="medium">
        <color auto="1"/>
      </bottom>
      <diagonal/>
    </border>
    <border>
      <left/>
      <right style="thin">
        <color indexed="64"/>
      </right>
      <top style="hair">
        <color indexed="64"/>
      </top>
      <bottom style="medium">
        <color auto="1"/>
      </bottom>
      <diagonal/>
    </border>
    <border>
      <left style="hair">
        <color indexed="64"/>
      </left>
      <right/>
      <top style="hair">
        <color indexed="64"/>
      </top>
      <bottom style="medium">
        <color auto="1"/>
      </bottom>
      <diagonal/>
    </border>
    <border>
      <left/>
      <right style="hair">
        <color indexed="64"/>
      </right>
      <top style="thin">
        <color auto="1"/>
      </top>
      <bottom style="thin">
        <color auto="1"/>
      </bottom>
      <diagonal/>
    </border>
    <border>
      <left style="hair">
        <color indexed="64"/>
      </left>
      <right/>
      <top style="thin">
        <color auto="1"/>
      </top>
      <bottom style="thin">
        <color indexed="64"/>
      </bottom>
      <diagonal/>
    </border>
    <border>
      <left/>
      <right style="hair">
        <color indexed="64"/>
      </right>
      <top style="hair">
        <color indexed="64"/>
      </top>
      <bottom style="medium">
        <color auto="1"/>
      </bottom>
      <diagonal/>
    </border>
    <border>
      <left style="hair">
        <color indexed="64"/>
      </left>
      <right/>
      <top style="medium">
        <color auto="1"/>
      </top>
      <bottom style="hair">
        <color indexed="64"/>
      </bottom>
      <diagonal/>
    </border>
    <border>
      <left style="hair">
        <color indexed="64"/>
      </left>
      <right/>
      <top/>
      <bottom style="medium">
        <color auto="1"/>
      </bottom>
      <diagonal/>
    </border>
    <border>
      <left/>
      <right style="medium">
        <color auto="1"/>
      </right>
      <top/>
      <bottom style="hair">
        <color indexed="64"/>
      </bottom>
      <diagonal/>
    </border>
    <border>
      <left style="hair">
        <color indexed="64"/>
      </left>
      <right/>
      <top style="medium">
        <color auto="1"/>
      </top>
      <bottom/>
      <diagonal/>
    </border>
    <border>
      <left style="hair">
        <color indexed="64"/>
      </left>
      <right/>
      <top/>
      <bottom style="thin">
        <color auto="1"/>
      </bottom>
      <diagonal/>
    </border>
    <border>
      <left/>
      <right/>
      <top style="hair">
        <color indexed="64"/>
      </top>
      <bottom/>
      <diagonal/>
    </border>
    <border>
      <left style="thin">
        <color indexed="64"/>
      </left>
      <right/>
      <top style="hair">
        <color indexed="64"/>
      </top>
      <bottom style="medium">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indexed="64"/>
      </bottom>
      <diagonal/>
    </border>
    <border>
      <left/>
      <right/>
      <top style="thin">
        <color indexed="64"/>
      </top>
      <bottom style="hair">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38" fontId="4" fillId="0" borderId="0" applyFont="0" applyFill="0" applyBorder="0" applyAlignment="0" applyProtection="0">
      <alignment vertical="center"/>
    </xf>
  </cellStyleXfs>
  <cellXfs count="461">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2"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5" fillId="3" borderId="0" xfId="0" applyFont="1" applyFill="1">
      <alignment vertical="center"/>
    </xf>
    <xf numFmtId="0" fontId="12" fillId="3" borderId="0" xfId="0" applyFont="1" applyFill="1">
      <alignment vertical="center"/>
    </xf>
    <xf numFmtId="0" fontId="25" fillId="0" borderId="0" xfId="0" applyFont="1">
      <alignment vertical="center"/>
    </xf>
    <xf numFmtId="0" fontId="12" fillId="0" borderId="0" xfId="0" applyFont="1" applyAlignment="1">
      <alignment vertical="center" wrapText="1"/>
    </xf>
    <xf numFmtId="0" fontId="12" fillId="0" borderId="27" xfId="0" applyFont="1" applyBorder="1" applyAlignment="1">
      <alignment vertical="top" wrapText="1"/>
    </xf>
    <xf numFmtId="0" fontId="12" fillId="3" borderId="0" xfId="0" applyFont="1" applyFill="1" applyAlignment="1">
      <alignment vertical="center" wrapText="1"/>
    </xf>
    <xf numFmtId="0" fontId="12" fillId="0" borderId="0" xfId="0" applyFont="1" applyAlignment="1">
      <alignment horizontal="center" vertical="center" wrapText="1"/>
    </xf>
    <xf numFmtId="0" fontId="12" fillId="0" borderId="31" xfId="0" applyFont="1" applyBorder="1" applyAlignment="1">
      <alignment wrapText="1"/>
    </xf>
    <xf numFmtId="0" fontId="0" fillId="0" borderId="37" xfId="3" applyFont="1" applyBorder="1" applyAlignment="1">
      <alignment vertical="center" wrapText="1"/>
    </xf>
    <xf numFmtId="0" fontId="0" fillId="0" borderId="37" xfId="0" applyBorder="1">
      <alignment vertical="center"/>
    </xf>
    <xf numFmtId="0" fontId="13" fillId="0" borderId="37" xfId="0" applyFont="1" applyBorder="1">
      <alignment vertical="center"/>
    </xf>
    <xf numFmtId="0" fontId="13" fillId="0" borderId="36" xfId="0" applyFont="1" applyBorder="1">
      <alignment vertical="center"/>
    </xf>
    <xf numFmtId="0" fontId="13" fillId="0" borderId="37" xfId="0" applyFont="1" applyBorder="1" applyAlignment="1">
      <alignment vertical="center" wrapText="1"/>
    </xf>
    <xf numFmtId="0" fontId="12" fillId="0" borderId="44" xfId="0" applyFont="1" applyBorder="1" applyAlignment="1">
      <alignment vertical="center" wrapText="1"/>
    </xf>
    <xf numFmtId="0" fontId="5" fillId="2" borderId="0" xfId="4" applyFill="1" applyAlignment="1">
      <alignment horizontal="center" vertical="center"/>
    </xf>
    <xf numFmtId="0" fontId="0" fillId="0" borderId="44" xfId="0" applyBorder="1">
      <alignment vertical="center"/>
    </xf>
    <xf numFmtId="176" fontId="0" fillId="0" borderId="44" xfId="0" quotePrefix="1" applyNumberFormat="1" applyBorder="1" applyAlignment="1">
      <alignment horizontal="left" vertical="center"/>
    </xf>
    <xf numFmtId="0" fontId="0" fillId="0" borderId="44" xfId="0" applyBorder="1" applyAlignment="1">
      <alignment horizontal="left" vertical="center"/>
    </xf>
    <xf numFmtId="176" fontId="0" fillId="0" borderId="44" xfId="0" applyNumberFormat="1" applyBorder="1" applyAlignment="1">
      <alignment horizontal="left" vertical="center"/>
    </xf>
    <xf numFmtId="0" fontId="13" fillId="0" borderId="44" xfId="0" applyFont="1" applyBorder="1">
      <alignment vertical="center"/>
    </xf>
    <xf numFmtId="0" fontId="13" fillId="0" borderId="44" xfId="0" applyFont="1" applyBorder="1" applyAlignment="1">
      <alignment vertical="center" wrapText="1"/>
    </xf>
    <xf numFmtId="0" fontId="12" fillId="0" borderId="44" xfId="0" applyFont="1" applyBorder="1">
      <alignment vertical="center"/>
    </xf>
    <xf numFmtId="0" fontId="12" fillId="0" borderId="44" xfId="0" applyFont="1" applyBorder="1" applyAlignment="1">
      <alignment horizontal="left" vertical="center" wrapText="1"/>
    </xf>
    <xf numFmtId="0" fontId="15" fillId="0" borderId="0" xfId="4" applyFont="1" applyFill="1" applyBorder="1" applyAlignment="1" applyProtection="1">
      <alignment vertical="center"/>
    </xf>
    <xf numFmtId="0" fontId="15" fillId="0" borderId="0" xfId="4" applyFont="1" applyFill="1" applyBorder="1" applyAlignment="1" applyProtection="1">
      <alignment vertical="center" shrinkToFit="1"/>
    </xf>
    <xf numFmtId="0" fontId="20" fillId="0" borderId="23" xfId="4" applyFont="1" applyFill="1" applyBorder="1" applyAlignment="1" applyProtection="1">
      <alignment vertical="center"/>
    </xf>
    <xf numFmtId="0" fontId="20" fillId="0" borderId="45" xfId="4" applyFont="1" applyFill="1" applyBorder="1" applyAlignment="1" applyProtection="1">
      <alignment horizontal="center" vertical="center"/>
    </xf>
    <xf numFmtId="0" fontId="15" fillId="0" borderId="8" xfId="0" applyFont="1" applyBorder="1" applyAlignment="1" applyProtection="1">
      <alignment horizontal="center" vertical="center" shrinkToFit="1"/>
      <protection locked="0"/>
    </xf>
    <xf numFmtId="0" fontId="15" fillId="0" borderId="25" xfId="0" applyFont="1" applyBorder="1" applyAlignment="1" applyProtection="1">
      <alignment vertical="center" shrinkToFit="1"/>
      <protection locked="0"/>
    </xf>
    <xf numFmtId="0" fontId="15" fillId="0" borderId="8" xfId="0" applyFont="1" applyBorder="1" applyAlignment="1" applyProtection="1">
      <alignment vertical="center" shrinkToFit="1"/>
      <protection locked="0"/>
    </xf>
    <xf numFmtId="176" fontId="0" fillId="4" borderId="44" xfId="0" quotePrefix="1" applyNumberFormat="1" applyFill="1" applyBorder="1" applyAlignment="1">
      <alignment horizontal="left" vertical="center"/>
    </xf>
    <xf numFmtId="49" fontId="0" fillId="0" borderId="44" xfId="0" applyNumberFormat="1" applyBorder="1" applyAlignment="1">
      <alignment horizontal="left" vertical="center"/>
    </xf>
    <xf numFmtId="0" fontId="9" fillId="0" borderId="0" xfId="0" applyFont="1">
      <alignment vertical="center"/>
    </xf>
    <xf numFmtId="0" fontId="7" fillId="0" borderId="0" xfId="0" applyFont="1">
      <alignment vertical="center"/>
    </xf>
    <xf numFmtId="0" fontId="9" fillId="0" borderId="44" xfId="0" applyFont="1" applyBorder="1">
      <alignment vertical="center"/>
    </xf>
    <xf numFmtId="0" fontId="7" fillId="0" borderId="44" xfId="0" applyFont="1" applyBorder="1">
      <alignment vertical="center"/>
    </xf>
    <xf numFmtId="0" fontId="15" fillId="0" borderId="0" xfId="0" applyFont="1">
      <alignment vertical="center"/>
    </xf>
    <xf numFmtId="0" fontId="34" fillId="0" borderId="44" xfId="0" applyFont="1" applyBorder="1">
      <alignment vertical="center"/>
    </xf>
    <xf numFmtId="0" fontId="35" fillId="0" borderId="44" xfId="0" applyFont="1" applyBorder="1">
      <alignment vertical="center"/>
    </xf>
    <xf numFmtId="0" fontId="7" fillId="0" borderId="77" xfId="0" applyFont="1" applyBorder="1">
      <alignment vertical="center"/>
    </xf>
    <xf numFmtId="14" fontId="7" fillId="0" borderId="78" xfId="0" applyNumberFormat="1" applyFont="1" applyBorder="1">
      <alignment vertical="center"/>
    </xf>
    <xf numFmtId="0" fontId="7" fillId="0" borderId="78" xfId="0" applyFont="1" applyBorder="1">
      <alignment vertical="center"/>
    </xf>
    <xf numFmtId="0" fontId="20" fillId="0" borderId="45" xfId="4" applyFont="1" applyFill="1" applyBorder="1" applyAlignment="1" applyProtection="1">
      <alignment horizontal="left" vertical="center"/>
    </xf>
    <xf numFmtId="14" fontId="7" fillId="0" borderId="77" xfId="0" applyNumberFormat="1" applyFont="1" applyBorder="1">
      <alignment vertical="center"/>
    </xf>
    <xf numFmtId="0" fontId="15" fillId="0" borderId="5" xfId="0" applyFont="1" applyBorder="1" applyAlignment="1" applyProtection="1">
      <alignment horizontal="right" vertical="center"/>
      <protection locked="0"/>
    </xf>
    <xf numFmtId="0" fontId="15" fillId="0" borderId="4" xfId="0" applyFont="1" applyBorder="1" applyAlignment="1" applyProtection="1">
      <alignment horizontal="right" vertical="center"/>
      <protection locked="0"/>
    </xf>
    <xf numFmtId="0" fontId="15" fillId="0" borderId="10" xfId="0" applyFont="1" applyBorder="1" applyAlignment="1" applyProtection="1">
      <alignment horizontal="right" vertical="center"/>
      <protection locked="0"/>
    </xf>
    <xf numFmtId="0" fontId="15" fillId="0" borderId="0" xfId="0" applyFont="1" applyAlignment="1" applyProtection="1">
      <alignment horizontal="right" vertical="center"/>
      <protection locked="0"/>
    </xf>
    <xf numFmtId="0" fontId="15" fillId="0" borderId="7" xfId="0" applyFont="1" applyBorder="1" applyAlignment="1" applyProtection="1">
      <alignment horizontal="right" vertical="center"/>
      <protection locked="0"/>
    </xf>
    <xf numFmtId="0" fontId="15" fillId="0" borderId="8" xfId="0" applyFont="1" applyBorder="1" applyAlignment="1" applyProtection="1">
      <alignment horizontal="right" vertical="center"/>
      <protection locked="0"/>
    </xf>
    <xf numFmtId="0" fontId="15" fillId="0" borderId="32" xfId="0" applyFont="1" applyBorder="1" applyAlignment="1" applyProtection="1">
      <alignment horizontal="center" vertical="center"/>
      <protection locked="0"/>
    </xf>
    <xf numFmtId="0" fontId="15" fillId="0" borderId="27" xfId="0" applyFont="1" applyBorder="1" applyAlignment="1" applyProtection="1">
      <alignment horizontal="center" vertical="center"/>
      <protection locked="0"/>
    </xf>
    <xf numFmtId="0" fontId="15" fillId="0" borderId="70" xfId="0" applyFont="1" applyBorder="1" applyAlignment="1" applyProtection="1">
      <alignment horizontal="right" vertical="center"/>
      <protection locked="0"/>
    </xf>
    <xf numFmtId="0" fontId="15" fillId="0" borderId="50" xfId="0" applyFont="1" applyBorder="1" applyAlignment="1" applyProtection="1">
      <alignment horizontal="right" vertical="center"/>
      <protection locked="0"/>
    </xf>
    <xf numFmtId="0" fontId="15" fillId="0" borderId="62" xfId="0" applyFont="1" applyBorder="1" applyAlignment="1" applyProtection="1">
      <alignment horizontal="right" vertical="center"/>
      <protection locked="0"/>
    </xf>
    <xf numFmtId="0" fontId="15" fillId="0" borderId="56" xfId="0" applyFont="1" applyBorder="1" applyAlignment="1" applyProtection="1">
      <alignment horizontal="right" vertical="center"/>
      <protection locked="0"/>
    </xf>
    <xf numFmtId="0" fontId="15" fillId="0" borderId="49" xfId="0" applyFont="1" applyBorder="1" applyAlignment="1" applyProtection="1">
      <alignment horizontal="right" vertical="center"/>
      <protection locked="0"/>
    </xf>
    <xf numFmtId="0" fontId="15" fillId="0" borderId="39" xfId="0" applyFont="1" applyBorder="1" applyAlignment="1" applyProtection="1">
      <alignment horizontal="right" vertical="center"/>
      <protection locked="0"/>
    </xf>
    <xf numFmtId="0" fontId="15" fillId="0" borderId="40" xfId="0" applyFont="1" applyBorder="1" applyAlignment="1" applyProtection="1">
      <alignment horizontal="right" vertical="center"/>
      <protection locked="0"/>
    </xf>
    <xf numFmtId="0" fontId="0" fillId="0" borderId="0" xfId="0" applyAlignment="1">
      <alignment vertical="center" shrinkToFit="1"/>
    </xf>
    <xf numFmtId="0" fontId="36" fillId="0" borderId="0" xfId="0" applyFont="1">
      <alignment vertical="center"/>
    </xf>
    <xf numFmtId="0" fontId="15" fillId="0" borderId="1" xfId="0" applyFont="1" applyBorder="1">
      <alignment vertical="center"/>
    </xf>
    <xf numFmtId="0" fontId="20" fillId="0" borderId="23" xfId="0" applyFont="1" applyBorder="1" applyAlignment="1">
      <alignment horizontal="center" vertical="center"/>
    </xf>
    <xf numFmtId="0" fontId="20" fillId="0" borderId="23" xfId="0" applyFont="1" applyBorder="1" applyAlignment="1">
      <alignment horizontal="left" vertical="center"/>
    </xf>
    <xf numFmtId="0" fontId="14" fillId="0" borderId="0" xfId="0" applyFont="1" applyAlignment="1">
      <alignment horizontal="left" vertical="center"/>
    </xf>
    <xf numFmtId="0" fontId="14" fillId="0" borderId="0" xfId="0" applyFont="1" applyAlignment="1">
      <alignment horizontal="left" vertical="center" shrinkToFit="1"/>
    </xf>
    <xf numFmtId="0" fontId="8" fillId="0" borderId="0" xfId="0" applyFont="1" applyAlignment="1">
      <alignment horizontal="center" vertical="center"/>
    </xf>
    <xf numFmtId="0" fontId="22" fillId="0" borderId="38" xfId="0" applyFont="1" applyBorder="1" applyAlignment="1">
      <alignment horizontal="center" vertical="center" shrinkToFit="1"/>
    </xf>
    <xf numFmtId="0" fontId="29" fillId="0" borderId="0" xfId="0" applyFont="1" applyAlignment="1">
      <alignment horizontal="left" vertical="center"/>
    </xf>
    <xf numFmtId="0" fontId="30" fillId="0" borderId="0" xfId="0" applyFont="1">
      <alignment vertical="center"/>
    </xf>
    <xf numFmtId="0" fontId="15" fillId="0" borderId="0" xfId="0" applyFont="1" applyAlignment="1">
      <alignment horizontal="left" vertical="center"/>
    </xf>
    <xf numFmtId="0" fontId="22" fillId="0" borderId="0" xfId="0" applyFont="1" applyAlignment="1">
      <alignment horizontal="left" vertical="center"/>
    </xf>
    <xf numFmtId="0" fontId="0" fillId="0" borderId="8" xfId="0" applyBorder="1">
      <alignment vertical="center"/>
    </xf>
    <xf numFmtId="0" fontId="22" fillId="0" borderId="9" xfId="0" applyFont="1" applyBorder="1" applyAlignment="1">
      <alignment horizontal="left" vertical="center"/>
    </xf>
    <xf numFmtId="0" fontId="0" fillId="0" borderId="10" xfId="0" applyBorder="1">
      <alignment vertical="center"/>
    </xf>
    <xf numFmtId="0" fontId="20" fillId="0" borderId="8" xfId="0" applyFont="1" applyBorder="1">
      <alignment vertical="center"/>
    </xf>
    <xf numFmtId="0" fontId="20" fillId="0" borderId="9" xfId="0" applyFont="1" applyBorder="1" applyAlignment="1">
      <alignment horizontal="center" vertical="center"/>
    </xf>
    <xf numFmtId="0" fontId="15" fillId="0" borderId="13" xfId="0" applyFont="1" applyBorder="1" applyAlignment="1">
      <alignment horizontal="center" vertical="center" shrinkToFit="1"/>
    </xf>
    <xf numFmtId="0" fontId="15" fillId="0" borderId="1" xfId="0" applyFont="1" applyBorder="1" applyAlignment="1">
      <alignment horizontal="center" vertical="center"/>
    </xf>
    <xf numFmtId="0" fontId="15" fillId="0" borderId="43" xfId="0" applyFont="1" applyBorder="1" applyAlignment="1">
      <alignment horizontal="center" vertical="center"/>
    </xf>
    <xf numFmtId="0" fontId="15" fillId="0" borderId="9" xfId="0" applyFont="1" applyBorder="1" applyAlignment="1">
      <alignment horizontal="left" vertical="center"/>
    </xf>
    <xf numFmtId="0" fontId="22" fillId="0" borderId="60" xfId="0" applyFont="1" applyBorder="1" applyAlignment="1">
      <alignment horizontal="center" vertical="center" shrinkToFit="1"/>
    </xf>
    <xf numFmtId="0" fontId="22" fillId="0" borderId="61" xfId="0" applyFont="1" applyBorder="1" applyAlignment="1">
      <alignment horizontal="center" vertical="center" shrinkToFit="1"/>
    </xf>
    <xf numFmtId="0" fontId="22" fillId="0" borderId="61" xfId="0" applyFont="1" applyBorder="1" applyAlignment="1">
      <alignment vertical="center" shrinkToFit="1"/>
    </xf>
    <xf numFmtId="0" fontId="15" fillId="0" borderId="35" xfId="0" applyFont="1" applyBorder="1">
      <alignment vertical="center"/>
    </xf>
    <xf numFmtId="0" fontId="15" fillId="0" borderId="36" xfId="0" applyFont="1" applyBorder="1">
      <alignment vertical="center"/>
    </xf>
    <xf numFmtId="0" fontId="15" fillId="0" borderId="35" xfId="0" applyFont="1" applyBorder="1" applyAlignment="1">
      <alignment horizontal="center" vertical="center"/>
    </xf>
    <xf numFmtId="0" fontId="0" fillId="0" borderId="35" xfId="0" applyBorder="1">
      <alignment vertical="center"/>
    </xf>
    <xf numFmtId="0" fontId="0" fillId="0" borderId="2" xfId="0" applyBorder="1">
      <alignment vertical="center"/>
    </xf>
    <xf numFmtId="0" fontId="11" fillId="0" borderId="34" xfId="0" applyFont="1" applyBorder="1" applyAlignment="1">
      <alignment horizontal="center" vertical="center"/>
    </xf>
    <xf numFmtId="0" fontId="20" fillId="0" borderId="55" xfId="0" applyFont="1" applyBorder="1" applyAlignment="1">
      <alignment horizontal="center" vertical="center"/>
    </xf>
    <xf numFmtId="0" fontId="20" fillId="0" borderId="55" xfId="0" applyFont="1" applyBorder="1">
      <alignment vertical="center"/>
    </xf>
    <xf numFmtId="0" fontId="0" fillId="0" borderId="34" xfId="0" applyBorder="1">
      <alignment vertical="center"/>
    </xf>
    <xf numFmtId="0" fontId="0" fillId="0" borderId="58" xfId="0" applyBorder="1">
      <alignment vertical="center"/>
    </xf>
    <xf numFmtId="0" fontId="11" fillId="0" borderId="56" xfId="0" applyFont="1" applyBorder="1" applyAlignment="1">
      <alignment horizontal="center" vertical="center"/>
    </xf>
    <xf numFmtId="0" fontId="15" fillId="0" borderId="56" xfId="0" applyFont="1" applyBorder="1">
      <alignment vertical="center"/>
    </xf>
    <xf numFmtId="0" fontId="0" fillId="0" borderId="56" xfId="0" applyBorder="1">
      <alignment vertical="center"/>
    </xf>
    <xf numFmtId="0" fontId="11" fillId="0" borderId="56" xfId="0" applyFont="1" applyBorder="1">
      <alignment vertical="center"/>
    </xf>
    <xf numFmtId="0" fontId="0" fillId="0" borderId="57" xfId="0" applyBorder="1">
      <alignment vertical="center"/>
    </xf>
    <xf numFmtId="0" fontId="11" fillId="0" borderId="0" xfId="0" applyFont="1" applyAlignment="1">
      <alignment horizontal="center" vertical="center"/>
    </xf>
    <xf numFmtId="0" fontId="11" fillId="0" borderId="0" xfId="0" applyFont="1">
      <alignment vertical="center"/>
    </xf>
    <xf numFmtId="0" fontId="15" fillId="0" borderId="50" xfId="0" applyFont="1" applyBorder="1">
      <alignment vertical="center"/>
    </xf>
    <xf numFmtId="0" fontId="11" fillId="0" borderId="50" xfId="0" applyFont="1" applyBorder="1">
      <alignment vertical="center"/>
    </xf>
    <xf numFmtId="49" fontId="15" fillId="0" borderId="50" xfId="0" applyNumberFormat="1" applyFont="1" applyBorder="1" applyAlignment="1">
      <alignment horizontal="center" vertical="center"/>
    </xf>
    <xf numFmtId="0" fontId="0" fillId="0" borderId="4" xfId="0" applyBorder="1">
      <alignment vertical="center"/>
    </xf>
    <xf numFmtId="0" fontId="24" fillId="0" borderId="50" xfId="0" applyFont="1" applyBorder="1">
      <alignment vertical="center"/>
    </xf>
    <xf numFmtId="0" fontId="24" fillId="0" borderId="51" xfId="0" applyFont="1" applyBorder="1">
      <alignment vertical="center"/>
    </xf>
    <xf numFmtId="49" fontId="17" fillId="0" borderId="56" xfId="0" applyNumberFormat="1" applyFont="1" applyBorder="1">
      <alignment vertical="center"/>
    </xf>
    <xf numFmtId="0" fontId="24" fillId="0" borderId="56" xfId="0" applyFont="1" applyBorder="1">
      <alignment vertical="center"/>
    </xf>
    <xf numFmtId="0" fontId="15" fillId="0" borderId="57" xfId="0" applyFont="1" applyBorder="1">
      <alignment vertical="center"/>
    </xf>
    <xf numFmtId="0" fontId="20" fillId="0" borderId="8" xfId="0" applyFont="1" applyBorder="1" applyAlignment="1">
      <alignment horizontal="center" vertical="center"/>
    </xf>
    <xf numFmtId="0" fontId="20" fillId="0" borderId="0" xfId="0" applyFont="1">
      <alignment vertical="center"/>
    </xf>
    <xf numFmtId="178" fontId="10" fillId="0" borderId="0" xfId="0" applyNumberFormat="1" applyFont="1">
      <alignment vertical="center"/>
    </xf>
    <xf numFmtId="0" fontId="24" fillId="0" borderId="0" xfId="0" applyFont="1">
      <alignment vertical="center"/>
    </xf>
    <xf numFmtId="0" fontId="24" fillId="0" borderId="2" xfId="0" applyFont="1" applyBorder="1">
      <alignment vertical="center"/>
    </xf>
    <xf numFmtId="0" fontId="11" fillId="0" borderId="50" xfId="0" applyFont="1" applyBorder="1" applyAlignment="1">
      <alignment horizontal="center" vertical="center"/>
    </xf>
    <xf numFmtId="0" fontId="11" fillId="0" borderId="50" xfId="0" applyFont="1" applyBorder="1" applyAlignment="1">
      <alignment horizontal="center" vertical="center" wrapText="1"/>
    </xf>
    <xf numFmtId="0" fontId="15" fillId="0" borderId="51" xfId="0" applyFont="1" applyBorder="1">
      <alignment vertical="center"/>
    </xf>
    <xf numFmtId="0" fontId="0" fillId="0" borderId="51" xfId="0" applyBorder="1">
      <alignment vertical="center"/>
    </xf>
    <xf numFmtId="0" fontId="11" fillId="0" borderId="8" xfId="0" applyFont="1" applyBorder="1">
      <alignment vertical="center"/>
    </xf>
    <xf numFmtId="0" fontId="11" fillId="0" borderId="9" xfId="0" applyFont="1" applyBorder="1">
      <alignment vertical="center"/>
    </xf>
    <xf numFmtId="0" fontId="11" fillId="0" borderId="69" xfId="0" applyFont="1" applyBorder="1">
      <alignment vertical="center"/>
    </xf>
    <xf numFmtId="0" fontId="0" fillId="0" borderId="9" xfId="0" applyBorder="1">
      <alignment vertical="center"/>
    </xf>
    <xf numFmtId="0" fontId="11" fillId="0" borderId="51" xfId="0" applyFont="1" applyBorder="1">
      <alignment vertical="center"/>
    </xf>
    <xf numFmtId="0" fontId="11" fillId="0" borderId="8" xfId="0" applyFont="1" applyBorder="1" applyAlignment="1">
      <alignment horizontal="center" vertical="center"/>
    </xf>
    <xf numFmtId="0" fontId="24" fillId="0" borderId="8" xfId="0" applyFont="1" applyBorder="1">
      <alignment vertical="center"/>
    </xf>
    <xf numFmtId="0" fontId="24" fillId="0" borderId="9" xfId="0" applyFont="1" applyBorder="1">
      <alignment vertical="center"/>
    </xf>
    <xf numFmtId="0" fontId="11" fillId="0" borderId="50" xfId="0" applyFont="1" applyBorder="1" applyAlignment="1">
      <alignment vertical="center" shrinkToFit="1"/>
    </xf>
    <xf numFmtId="0" fontId="11" fillId="0" borderId="51" xfId="0" applyFont="1" applyBorder="1" applyAlignment="1">
      <alignment vertical="center" shrinkToFit="1"/>
    </xf>
    <xf numFmtId="0" fontId="11" fillId="0" borderId="8" xfId="0" applyFont="1" applyBorder="1" applyAlignment="1">
      <alignment vertical="center" shrinkToFit="1"/>
    </xf>
    <xf numFmtId="6" fontId="11" fillId="0" borderId="9" xfId="5" applyFont="1" applyFill="1" applyBorder="1" applyAlignment="1" applyProtection="1">
      <alignment vertical="center" shrinkToFit="1"/>
    </xf>
    <xf numFmtId="0" fontId="11" fillId="0" borderId="9" xfId="0" applyFont="1" applyBorder="1" applyAlignment="1">
      <alignment vertical="center" shrinkToFit="1"/>
    </xf>
    <xf numFmtId="0" fontId="11" fillId="0" borderId="38" xfId="0" applyFont="1" applyBorder="1" applyAlignment="1">
      <alignment horizontal="center" vertical="center" shrinkToFit="1"/>
    </xf>
    <xf numFmtId="0" fontId="15" fillId="0" borderId="40" xfId="0" applyFont="1" applyBorder="1">
      <alignment vertical="center"/>
    </xf>
    <xf numFmtId="0" fontId="11" fillId="0" borderId="40" xfId="0" applyFont="1" applyBorder="1">
      <alignment vertical="center"/>
    </xf>
    <xf numFmtId="0" fontId="24" fillId="0" borderId="40" xfId="0" applyFont="1" applyBorder="1">
      <alignment vertical="center"/>
    </xf>
    <xf numFmtId="0" fontId="20" fillId="0" borderId="40" xfId="0" applyFont="1" applyBorder="1">
      <alignment vertical="center"/>
    </xf>
    <xf numFmtId="0" fontId="20" fillId="0" borderId="40" xfId="0" applyFont="1" applyBorder="1" applyAlignment="1">
      <alignment horizontal="center" vertical="center"/>
    </xf>
    <xf numFmtId="0" fontId="20" fillId="0" borderId="41" xfId="0" applyFont="1" applyBorder="1">
      <alignment vertical="center"/>
    </xf>
    <xf numFmtId="0" fontId="11" fillId="0" borderId="0" xfId="0" applyFont="1" applyAlignment="1">
      <alignment vertical="center" shrinkToFit="1"/>
    </xf>
    <xf numFmtId="0" fontId="11" fillId="0" borderId="34" xfId="0" applyFont="1" applyBorder="1" applyAlignment="1">
      <alignment vertical="center" shrinkToFit="1"/>
    </xf>
    <xf numFmtId="0" fontId="11" fillId="0" borderId="72" xfId="0" applyFont="1" applyBorder="1" applyAlignment="1">
      <alignment vertical="center" shrinkToFit="1"/>
    </xf>
    <xf numFmtId="0" fontId="20" fillId="0" borderId="25" xfId="0" applyFont="1" applyBorder="1" applyAlignment="1">
      <alignment horizontal="center" vertical="center"/>
    </xf>
    <xf numFmtId="0" fontId="20" fillId="0" borderId="25" xfId="0" applyFont="1" applyBorder="1">
      <alignment vertical="center"/>
    </xf>
    <xf numFmtId="0" fontId="15" fillId="0" borderId="39" xfId="0" applyFont="1" applyBorder="1" applyAlignment="1">
      <alignment horizontal="center" vertical="center" shrinkToFit="1"/>
    </xf>
    <xf numFmtId="0" fontId="15" fillId="0" borderId="40" xfId="0" applyFont="1" applyBorder="1" applyAlignment="1">
      <alignment horizontal="center" vertical="center"/>
    </xf>
    <xf numFmtId="0" fontId="24" fillId="0" borderId="41" xfId="0" applyFont="1" applyBorder="1">
      <alignment vertical="center"/>
    </xf>
    <xf numFmtId="0" fontId="15" fillId="0" borderId="7" xfId="0" applyFont="1" applyBorder="1" applyAlignment="1">
      <alignment horizontal="center" vertical="center" shrinkToFit="1"/>
    </xf>
    <xf numFmtId="0" fontId="24" fillId="0" borderId="40" xfId="0" applyFont="1" applyBorder="1" applyAlignment="1">
      <alignment vertical="center" wrapText="1"/>
    </xf>
    <xf numFmtId="0" fontId="24" fillId="0" borderId="41" xfId="0" applyFont="1" applyBorder="1" applyAlignment="1">
      <alignment vertical="center" wrapText="1"/>
    </xf>
    <xf numFmtId="0" fontId="36" fillId="0" borderId="0" xfId="0" applyFont="1" applyAlignment="1">
      <alignment vertical="center" wrapText="1"/>
    </xf>
    <xf numFmtId="0" fontId="15" fillId="0" borderId="40" xfId="0" applyFont="1" applyBorder="1" applyAlignment="1">
      <alignment horizontal="left" vertical="center"/>
    </xf>
    <xf numFmtId="0" fontId="15" fillId="0" borderId="41" xfId="0" applyFont="1" applyBorder="1" applyAlignment="1">
      <alignment horizontal="left" vertical="center"/>
    </xf>
    <xf numFmtId="0" fontId="15" fillId="0" borderId="38" xfId="0" applyFont="1" applyBorder="1" applyAlignment="1">
      <alignment horizontal="center" vertical="center" shrinkToFit="1"/>
    </xf>
    <xf numFmtId="0" fontId="7" fillId="0" borderId="8" xfId="0" applyFont="1" applyBorder="1">
      <alignment vertical="center"/>
    </xf>
    <xf numFmtId="0" fontId="11" fillId="0" borderId="25"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24" fillId="0" borderId="0" xfId="0" applyFont="1" applyAlignment="1">
      <alignment vertical="center" shrinkToFit="1"/>
    </xf>
    <xf numFmtId="0" fontId="37" fillId="0" borderId="0" xfId="0" applyFont="1">
      <alignment vertical="center"/>
    </xf>
    <xf numFmtId="0" fontId="38" fillId="0" borderId="0" xfId="0" applyFont="1">
      <alignment vertical="center"/>
    </xf>
    <xf numFmtId="0" fontId="39" fillId="0" borderId="0" xfId="0" applyFont="1">
      <alignment vertical="center"/>
    </xf>
    <xf numFmtId="14" fontId="35" fillId="0" borderId="0" xfId="0" applyNumberFormat="1" applyFont="1">
      <alignment vertical="center"/>
    </xf>
    <xf numFmtId="0" fontId="35" fillId="0" borderId="0" xfId="0" applyFont="1">
      <alignment vertical="center"/>
    </xf>
    <xf numFmtId="0" fontId="35" fillId="0" borderId="78" xfId="0" applyFont="1" applyBorder="1">
      <alignment vertical="center"/>
    </xf>
    <xf numFmtId="0" fontId="35" fillId="0" borderId="77" xfId="0" applyFont="1" applyBorder="1">
      <alignment vertical="center"/>
    </xf>
    <xf numFmtId="0" fontId="8" fillId="0" borderId="0" xfId="0" applyFont="1">
      <alignment vertical="center"/>
    </xf>
    <xf numFmtId="0" fontId="40" fillId="0" borderId="0" xfId="0" applyFont="1">
      <alignment vertical="center"/>
    </xf>
    <xf numFmtId="0" fontId="41" fillId="0" borderId="0" xfId="0" applyFont="1">
      <alignment vertical="center"/>
    </xf>
    <xf numFmtId="0" fontId="9" fillId="0" borderId="78" xfId="0" applyFont="1" applyBorder="1">
      <alignment vertical="center"/>
    </xf>
    <xf numFmtId="0" fontId="37" fillId="0" borderId="78" xfId="0" applyFont="1" applyBorder="1">
      <alignment vertical="center"/>
    </xf>
    <xf numFmtId="0" fontId="38" fillId="0" borderId="78" xfId="0" applyFont="1" applyBorder="1">
      <alignment vertical="center"/>
    </xf>
    <xf numFmtId="0" fontId="46" fillId="0" borderId="0" xfId="0" applyFont="1">
      <alignment vertical="center"/>
    </xf>
    <xf numFmtId="0" fontId="51" fillId="0" borderId="0" xfId="0" applyFont="1">
      <alignment vertical="center"/>
    </xf>
    <xf numFmtId="0" fontId="50" fillId="0" borderId="0" xfId="0" applyFont="1" applyAlignment="1">
      <alignment horizontal="center" vertical="center"/>
    </xf>
    <xf numFmtId="0" fontId="52" fillId="0" borderId="0" xfId="0" applyFont="1">
      <alignment vertical="center"/>
    </xf>
    <xf numFmtId="0" fontId="50" fillId="0" borderId="0" xfId="0" applyFont="1">
      <alignment vertical="center"/>
    </xf>
    <xf numFmtId="0" fontId="53" fillId="0" borderId="0" xfId="0" applyFont="1">
      <alignment vertical="center"/>
    </xf>
    <xf numFmtId="0" fontId="54" fillId="0" borderId="0" xfId="0" applyFont="1">
      <alignment vertical="center"/>
    </xf>
    <xf numFmtId="0" fontId="55" fillId="0" borderId="0" xfId="4" applyFont="1">
      <alignment vertical="center"/>
    </xf>
    <xf numFmtId="0" fontId="51" fillId="0" borderId="0" xfId="0" applyFont="1" applyAlignment="1">
      <alignment horizontal="right" vertical="center"/>
    </xf>
    <xf numFmtId="0" fontId="51" fillId="0" borderId="78" xfId="0" applyFont="1" applyBorder="1">
      <alignment vertical="center"/>
    </xf>
    <xf numFmtId="0" fontId="51" fillId="0" borderId="78" xfId="0" applyFont="1" applyBorder="1" applyAlignment="1">
      <alignment vertical="center" wrapText="1"/>
    </xf>
    <xf numFmtId="0" fontId="52" fillId="3" borderId="0" xfId="0" applyFont="1" applyFill="1">
      <alignment vertical="center"/>
    </xf>
    <xf numFmtId="0" fontId="58" fillId="0" borderId="0" xfId="0" applyFont="1">
      <alignment vertical="center"/>
    </xf>
    <xf numFmtId="0" fontId="0" fillId="0" borderId="40" xfId="0" applyBorder="1">
      <alignment vertical="center"/>
    </xf>
    <xf numFmtId="0" fontId="7" fillId="0" borderId="0" xfId="0" applyFont="1" applyBorder="1">
      <alignment vertical="center"/>
    </xf>
    <xf numFmtId="14" fontId="7" fillId="0" borderId="0" xfId="0" applyNumberFormat="1" applyFont="1" applyBorder="1">
      <alignment vertical="center"/>
    </xf>
    <xf numFmtId="0" fontId="35" fillId="0" borderId="0" xfId="0" applyFont="1" applyBorder="1">
      <alignment vertical="center"/>
    </xf>
    <xf numFmtId="0" fontId="7" fillId="0" borderId="78" xfId="0" applyNumberFormat="1" applyFont="1" applyBorder="1">
      <alignment vertical="center"/>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15"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1" fillId="0" borderId="10" xfId="0" applyFont="1" applyBorder="1" applyAlignment="1" applyProtection="1">
      <alignment vertical="center" shrinkToFit="1"/>
      <protection locked="0"/>
    </xf>
    <xf numFmtId="0" fontId="11" fillId="0" borderId="0" xfId="0" applyFont="1" applyAlignment="1" applyProtection="1">
      <alignment vertical="center" shrinkToFit="1"/>
      <protection locked="0"/>
    </xf>
    <xf numFmtId="0" fontId="11" fillId="0" borderId="2" xfId="0" applyFont="1" applyBorder="1" applyAlignment="1" applyProtection="1">
      <alignment vertical="center" shrinkToFit="1"/>
      <protection locked="0"/>
    </xf>
    <xf numFmtId="0" fontId="15" fillId="0" borderId="4" xfId="0" applyFont="1" applyBorder="1" applyAlignment="1">
      <alignment horizontal="left" vertical="center" shrinkToFit="1"/>
    </xf>
    <xf numFmtId="0" fontId="15" fillId="0" borderId="6" xfId="0" applyFont="1" applyBorder="1" applyAlignment="1">
      <alignment horizontal="left" vertical="center" shrinkToFit="1"/>
    </xf>
    <xf numFmtId="0" fontId="22" fillId="0" borderId="4" xfId="0" applyFont="1" applyBorder="1" applyAlignment="1">
      <alignment vertical="center" wrapText="1"/>
    </xf>
    <xf numFmtId="0" fontId="22" fillId="0" borderId="6" xfId="0" applyFont="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wrapText="1"/>
    </xf>
    <xf numFmtId="0" fontId="33" fillId="0" borderId="40" xfId="0" applyFont="1" applyBorder="1" applyAlignment="1">
      <alignment horizontal="left" vertical="center"/>
    </xf>
    <xf numFmtId="0" fontId="33" fillId="0" borderId="48" xfId="0" applyFont="1" applyBorder="1" applyAlignment="1">
      <alignment horizontal="left" vertical="center"/>
    </xf>
    <xf numFmtId="0" fontId="31" fillId="0" borderId="76" xfId="0" applyFont="1" applyBorder="1" applyAlignment="1" applyProtection="1">
      <alignment horizontal="center" vertical="center" shrinkToFit="1"/>
      <protection locked="0"/>
    </xf>
    <xf numFmtId="0" fontId="31" fillId="0" borderId="25" xfId="0" applyFont="1" applyBorder="1" applyAlignment="1" applyProtection="1">
      <alignment horizontal="center" vertical="center" shrinkToFit="1"/>
      <protection locked="0"/>
    </xf>
    <xf numFmtId="0" fontId="28" fillId="0" borderId="4" xfId="0" applyFont="1" applyBorder="1" applyAlignment="1">
      <alignment horizontal="center" vertical="center"/>
    </xf>
    <xf numFmtId="0" fontId="28" fillId="0" borderId="8" xfId="0" applyFont="1" applyBorder="1" applyAlignment="1">
      <alignment horizontal="center" vertical="center"/>
    </xf>
    <xf numFmtId="0" fontId="31" fillId="0" borderId="25" xfId="0" applyFont="1" applyBorder="1" applyAlignment="1">
      <alignment horizontal="center" vertical="center" shrinkToFit="1"/>
    </xf>
    <xf numFmtId="0" fontId="31" fillId="0" borderId="65" xfId="0" applyFont="1" applyBorder="1" applyAlignment="1">
      <alignment horizontal="center" vertical="center" shrinkToFit="1"/>
    </xf>
    <xf numFmtId="0" fontId="28" fillId="0" borderId="0" xfId="0" applyFont="1" applyAlignment="1">
      <alignment horizontal="center" vertical="center"/>
    </xf>
    <xf numFmtId="0" fontId="32" fillId="0" borderId="52" xfId="0" applyFont="1" applyBorder="1" applyAlignment="1">
      <alignment horizontal="center" vertical="center"/>
    </xf>
    <xf numFmtId="0" fontId="32" fillId="0" borderId="50" xfId="0" applyFont="1" applyBorder="1" applyAlignment="1">
      <alignment horizontal="center" vertical="center"/>
    </xf>
    <xf numFmtId="0" fontId="32" fillId="0" borderId="53" xfId="0" applyFont="1" applyBorder="1" applyAlignment="1">
      <alignment horizontal="center" vertical="center"/>
    </xf>
    <xf numFmtId="0" fontId="15" fillId="0" borderId="8" xfId="0" applyFont="1" applyBorder="1" applyAlignment="1">
      <alignment horizontal="left" vertical="center" shrinkToFit="1"/>
    </xf>
    <xf numFmtId="0" fontId="29" fillId="0" borderId="4" xfId="0" applyFont="1" applyBorder="1" applyAlignment="1">
      <alignment horizontal="left" vertical="center" shrinkToFit="1"/>
    </xf>
    <xf numFmtId="0" fontId="29" fillId="0" borderId="0" xfId="0" applyFont="1" applyAlignment="1">
      <alignment horizontal="left" vertical="center" shrinkToFit="1"/>
    </xf>
    <xf numFmtId="0" fontId="29" fillId="0" borderId="6" xfId="0" applyFont="1" applyBorder="1" applyAlignment="1">
      <alignment horizontal="left" vertical="center" shrinkToFit="1"/>
    </xf>
    <xf numFmtId="0" fontId="29" fillId="0" borderId="2" xfId="0" applyFont="1" applyBorder="1" applyAlignment="1">
      <alignment horizontal="left" vertical="center" shrinkToFit="1"/>
    </xf>
    <xf numFmtId="0" fontId="18" fillId="0" borderId="0" xfId="0" applyFont="1" applyAlignment="1">
      <alignment horizontal="left" vertical="center" wrapText="1"/>
    </xf>
    <xf numFmtId="0" fontId="29" fillId="0" borderId="8" xfId="0" applyFont="1" applyBorder="1" applyAlignment="1">
      <alignment vertical="center" shrinkToFit="1"/>
    </xf>
    <xf numFmtId="0" fontId="15" fillId="0" borderId="8" xfId="0" applyFont="1" applyBorder="1" applyAlignment="1" applyProtection="1">
      <alignment horizontal="left" vertical="center" shrinkToFit="1"/>
      <protection locked="0"/>
    </xf>
    <xf numFmtId="0" fontId="29" fillId="0" borderId="8" xfId="0" applyFont="1" applyBorder="1" applyAlignment="1">
      <alignment horizontal="center" vertical="center"/>
    </xf>
    <xf numFmtId="0" fontId="22" fillId="0" borderId="17" xfId="0" applyFont="1" applyBorder="1" applyAlignment="1">
      <alignment horizontal="center" vertical="center"/>
    </xf>
    <xf numFmtId="0" fontId="22" fillId="0" borderId="18" xfId="0" applyFont="1" applyBorder="1" applyAlignment="1">
      <alignment horizontal="center" vertical="center"/>
    </xf>
    <xf numFmtId="0" fontId="22" fillId="0" borderId="19" xfId="0" applyFont="1" applyBorder="1" applyAlignment="1">
      <alignment horizontal="center" vertical="center"/>
    </xf>
    <xf numFmtId="0" fontId="22" fillId="0" borderId="42" xfId="0" applyFont="1" applyBorder="1" applyAlignment="1">
      <alignment horizontal="center" vertical="center"/>
    </xf>
    <xf numFmtId="0" fontId="15" fillId="0" borderId="14" xfId="0" applyFont="1" applyBorder="1" applyAlignment="1">
      <alignment horizontal="center" vertical="center" shrinkToFit="1"/>
    </xf>
    <xf numFmtId="0" fontId="15" fillId="0" borderId="13" xfId="4" applyFont="1" applyFill="1" applyBorder="1" applyAlignment="1" applyProtection="1">
      <alignment horizontal="center" vertical="center"/>
    </xf>
    <xf numFmtId="0" fontId="15" fillId="0" borderId="14" xfId="4" applyFont="1" applyFill="1" applyBorder="1" applyAlignment="1" applyProtection="1">
      <alignment horizontal="center" vertical="center"/>
    </xf>
    <xf numFmtId="0" fontId="15" fillId="0" borderId="15" xfId="4" applyFont="1" applyFill="1" applyBorder="1" applyAlignment="1" applyProtection="1">
      <alignment horizontal="center" vertical="center"/>
    </xf>
    <xf numFmtId="0" fontId="20" fillId="0" borderId="45" xfId="4" applyFont="1" applyFill="1" applyBorder="1" applyAlignment="1" applyProtection="1">
      <alignment horizontal="left" vertical="center"/>
    </xf>
    <xf numFmtId="49" fontId="60" fillId="0" borderId="45" xfId="4" applyNumberFormat="1" applyFont="1" applyFill="1" applyBorder="1" applyAlignment="1" applyProtection="1">
      <alignment horizontal="center" vertical="center" shrinkToFit="1"/>
      <protection locked="0"/>
    </xf>
    <xf numFmtId="0" fontId="36" fillId="0" borderId="45" xfId="0" applyFont="1" applyBorder="1" applyAlignment="1" applyProtection="1">
      <alignment horizontal="center" vertical="center" shrinkToFit="1"/>
      <protection locked="0"/>
    </xf>
    <xf numFmtId="49" fontId="36" fillId="0" borderId="45" xfId="0" applyNumberFormat="1" applyFont="1" applyBorder="1" applyAlignment="1" applyProtection="1">
      <alignment horizontal="center" vertical="center" shrinkToFit="1"/>
      <protection locked="0"/>
    </xf>
    <xf numFmtId="0" fontId="29" fillId="0" borderId="8" xfId="0" applyFont="1" applyBorder="1" applyAlignment="1">
      <alignment horizontal="left" vertical="center" shrinkToFit="1"/>
    </xf>
    <xf numFmtId="0" fontId="6" fillId="0" borderId="0" xfId="0" applyFont="1" applyAlignment="1">
      <alignment horizontal="center" vertical="center"/>
    </xf>
    <xf numFmtId="0" fontId="11" fillId="0" borderId="70" xfId="0" applyFont="1" applyBorder="1" applyAlignment="1">
      <alignment horizontal="center" vertical="center"/>
    </xf>
    <xf numFmtId="0" fontId="11" fillId="0" borderId="50" xfId="0" applyFont="1" applyBorder="1" applyAlignment="1">
      <alignment horizontal="center" vertical="center"/>
    </xf>
    <xf numFmtId="0" fontId="15" fillId="0" borderId="47" xfId="0" applyFont="1" applyBorder="1" applyAlignment="1">
      <alignment horizontal="center" vertical="center"/>
    </xf>
    <xf numFmtId="0" fontId="15" fillId="0" borderId="35" xfId="0" applyFont="1" applyBorder="1" applyAlignment="1">
      <alignment horizontal="center" vertical="center"/>
    </xf>
    <xf numFmtId="0" fontId="15" fillId="0" borderId="67" xfId="0" applyFont="1"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73" xfId="0" applyFont="1" applyBorder="1" applyAlignment="1">
      <alignment horizontal="center" vertical="center"/>
    </xf>
    <xf numFmtId="0" fontId="20" fillId="0" borderId="4" xfId="0" applyFont="1" applyBorder="1" applyAlignment="1">
      <alignment horizontal="center" vertical="center"/>
    </xf>
    <xf numFmtId="0" fontId="20" fillId="0" borderId="74" xfId="0" applyFont="1" applyBorder="1" applyAlignment="1">
      <alignment horizontal="center" vertical="center"/>
    </xf>
    <xf numFmtId="0" fontId="20" fillId="0" borderId="1" xfId="0" applyFont="1" applyBorder="1" applyAlignment="1">
      <alignment horizontal="center" vertical="center"/>
    </xf>
    <xf numFmtId="0" fontId="48" fillId="0" borderId="4" xfId="0" applyFont="1" applyBorder="1" applyAlignment="1" applyProtection="1">
      <alignment horizontal="center" vertical="center" shrinkToFit="1"/>
      <protection locked="0"/>
    </xf>
    <xf numFmtId="0" fontId="48" fillId="0" borderId="1" xfId="0" applyFont="1" applyBorder="1" applyAlignment="1" applyProtection="1">
      <alignment horizontal="center" vertical="center" shrinkToFit="1"/>
      <protection locked="0"/>
    </xf>
    <xf numFmtId="0" fontId="42" fillId="0" borderId="4" xfId="0" applyFont="1" applyBorder="1" applyAlignment="1" applyProtection="1">
      <alignment horizontal="center" vertical="center" shrinkToFit="1"/>
      <protection locked="0"/>
    </xf>
    <xf numFmtId="0" fontId="42" fillId="0" borderId="1" xfId="0" applyFont="1" applyBorder="1" applyAlignment="1" applyProtection="1">
      <alignment horizontal="center" vertical="center" shrinkToFit="1"/>
      <protection locked="0"/>
    </xf>
    <xf numFmtId="0" fontId="20" fillId="0" borderId="4" xfId="0" applyFont="1" applyBorder="1" applyAlignment="1">
      <alignment horizontal="left" vertical="center"/>
    </xf>
    <xf numFmtId="0" fontId="20" fillId="0" borderId="6" xfId="0" applyFont="1" applyBorder="1" applyAlignment="1">
      <alignment horizontal="left" vertical="center"/>
    </xf>
    <xf numFmtId="0" fontId="20" fillId="0" borderId="1" xfId="0" applyFont="1" applyBorder="1" applyAlignment="1">
      <alignment horizontal="left" vertical="center"/>
    </xf>
    <xf numFmtId="0" fontId="20" fillId="0" borderId="43" xfId="0" applyFont="1" applyBorder="1" applyAlignment="1">
      <alignment horizontal="left" vertical="center"/>
    </xf>
    <xf numFmtId="0" fontId="11" fillId="0" borderId="49" xfId="0" applyFont="1" applyBorder="1" applyAlignment="1">
      <alignment horizontal="center" vertical="center"/>
    </xf>
    <xf numFmtId="0" fontId="11" fillId="0" borderId="63" xfId="0" applyFont="1" applyBorder="1" applyAlignment="1">
      <alignment horizontal="center" vertical="center"/>
    </xf>
    <xf numFmtId="0" fontId="11" fillId="0" borderId="13" xfId="0" applyFont="1" applyBorder="1" applyAlignment="1">
      <alignment horizontal="center" vertical="center" shrinkToFit="1"/>
    </xf>
    <xf numFmtId="0" fontId="0" fillId="0" borderId="15" xfId="0" applyBorder="1" applyAlignment="1">
      <alignment horizontal="center" vertical="center" shrinkToFi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4" xfId="0" applyFont="1" applyBorder="1" applyAlignment="1">
      <alignment horizontal="center" vertical="center" shrinkToFit="1"/>
    </xf>
    <xf numFmtId="0" fontId="11" fillId="0" borderId="69"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5" fillId="0" borderId="66" xfId="0" applyFont="1" applyBorder="1" applyAlignment="1" applyProtection="1">
      <alignment horizontal="center" vertical="center" shrinkToFit="1"/>
      <protection locked="0"/>
    </xf>
    <xf numFmtId="0" fontId="45" fillId="0" borderId="25" xfId="0" applyFont="1" applyBorder="1" applyAlignment="1" applyProtection="1">
      <alignment horizontal="center" vertical="center" shrinkToFit="1"/>
      <protection locked="0"/>
    </xf>
    <xf numFmtId="0" fontId="11" fillId="0" borderId="35" xfId="0" applyFont="1" applyBorder="1" applyAlignment="1">
      <alignment horizontal="center" vertical="center" shrinkToFit="1"/>
    </xf>
    <xf numFmtId="0" fontId="11" fillId="0" borderId="33"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68" xfId="0" applyFont="1" applyBorder="1" applyAlignment="1">
      <alignment horizontal="center" vertical="center"/>
    </xf>
    <xf numFmtId="0" fontId="11" fillId="0" borderId="35" xfId="0" applyFont="1" applyBorder="1" applyAlignment="1">
      <alignment horizontal="center" vertical="center"/>
    </xf>
    <xf numFmtId="0" fontId="42" fillId="0" borderId="55" xfId="0" applyFont="1" applyBorder="1" applyAlignment="1" applyProtection="1">
      <alignment horizontal="center" vertical="center" shrinkToFit="1"/>
      <protection locked="0"/>
    </xf>
    <xf numFmtId="0" fontId="45" fillId="0" borderId="56" xfId="0" applyFont="1" applyBorder="1" applyAlignment="1" applyProtection="1">
      <alignment horizontal="center" vertical="center" shrinkToFit="1"/>
      <protection locked="0"/>
    </xf>
    <xf numFmtId="0" fontId="15" fillId="0" borderId="38" xfId="0" applyFont="1" applyBorder="1" applyAlignment="1">
      <alignment horizontal="center" vertical="center" shrinkToFit="1"/>
    </xf>
    <xf numFmtId="0" fontId="0" fillId="0" borderId="38" xfId="0" applyBorder="1" applyAlignment="1">
      <alignment horizontal="center" vertical="center" shrinkToFit="1"/>
    </xf>
    <xf numFmtId="0" fontId="15" fillId="0" borderId="38" xfId="0" applyFont="1" applyBorder="1" applyAlignment="1">
      <alignment horizontal="center" vertical="center" wrapText="1"/>
    </xf>
    <xf numFmtId="0" fontId="15" fillId="0" borderId="38" xfId="0" applyFont="1" applyBorder="1" applyAlignment="1">
      <alignment horizontal="center" vertical="center"/>
    </xf>
    <xf numFmtId="0" fontId="0" fillId="0" borderId="38" xfId="0" applyBorder="1" applyAlignment="1">
      <alignment horizontal="center" vertical="center"/>
    </xf>
    <xf numFmtId="0" fontId="43" fillId="0" borderId="7" xfId="0" applyFont="1" applyBorder="1" applyAlignment="1" applyProtection="1">
      <alignment horizontal="left" vertical="top" wrapText="1" indent="1"/>
      <protection locked="0"/>
    </xf>
    <xf numFmtId="0" fontId="36" fillId="0" borderId="8" xfId="0" applyFont="1" applyBorder="1" applyAlignment="1" applyProtection="1">
      <alignment horizontal="left" vertical="top" wrapText="1" indent="1"/>
      <protection locked="0"/>
    </xf>
    <xf numFmtId="0" fontId="36" fillId="0" borderId="9" xfId="0" applyFont="1" applyBorder="1" applyAlignment="1" applyProtection="1">
      <alignment horizontal="left" vertical="top" wrapText="1" indent="1"/>
      <protection locked="0"/>
    </xf>
    <xf numFmtId="0" fontId="11" fillId="0" borderId="39" xfId="0" applyFont="1" applyBorder="1" applyAlignment="1">
      <alignment horizontal="center" vertical="center"/>
    </xf>
    <xf numFmtId="0" fontId="11" fillId="0" borderId="40" xfId="0" applyFont="1" applyBorder="1" applyAlignment="1">
      <alignment horizontal="center" vertical="center"/>
    </xf>
    <xf numFmtId="0" fontId="11" fillId="0" borderId="41" xfId="0" applyFont="1" applyBorder="1" applyAlignment="1">
      <alignment horizontal="center" vertical="center"/>
    </xf>
    <xf numFmtId="0" fontId="11" fillId="0" borderId="14" xfId="0" applyFont="1" applyBorder="1" applyAlignment="1">
      <alignment horizontal="center" vertical="center" shrinkToFi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7" fillId="0" borderId="0" xfId="0" applyFont="1" applyAlignment="1">
      <alignment horizontal="right" vertical="center"/>
    </xf>
    <xf numFmtId="0" fontId="27" fillId="0" borderId="39" xfId="0" applyFont="1"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38" xfId="0" applyBorder="1">
      <alignment vertical="center"/>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0" fontId="20" fillId="0" borderId="69" xfId="0" applyFont="1" applyBorder="1" applyAlignment="1">
      <alignment horizontal="center" vertical="center" shrinkToFit="1"/>
    </xf>
    <xf numFmtId="176" fontId="42" fillId="0" borderId="66" xfId="0" applyNumberFormat="1" applyFont="1" applyBorder="1" applyAlignment="1" applyProtection="1">
      <alignment horizontal="center" vertical="center" shrinkToFit="1"/>
      <protection locked="0"/>
    </xf>
    <xf numFmtId="176" fontId="42" fillId="0" borderId="25" xfId="0" applyNumberFormat="1" applyFont="1" applyBorder="1" applyAlignment="1" applyProtection="1">
      <alignment horizontal="center" vertical="center" shrinkToFit="1"/>
      <protection locked="0"/>
    </xf>
    <xf numFmtId="0" fontId="42" fillId="0" borderId="25" xfId="0" applyFont="1" applyBorder="1" applyAlignment="1" applyProtection="1">
      <alignment horizontal="center" vertical="center" shrinkToFit="1"/>
      <protection locked="0"/>
    </xf>
    <xf numFmtId="0" fontId="11" fillId="0" borderId="76" xfId="0" applyFont="1" applyBorder="1" applyAlignment="1" applyProtection="1">
      <alignment horizontal="center" vertical="center" shrinkToFit="1"/>
      <protection locked="0"/>
    </xf>
    <xf numFmtId="0" fontId="11" fillId="0" borderId="25" xfId="0" applyFont="1" applyBorder="1" applyAlignment="1" applyProtection="1">
      <alignment horizontal="center" vertical="center" shrinkToFit="1"/>
      <protection locked="0"/>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42" fillId="0" borderId="40" xfId="0" applyFont="1" applyBorder="1" applyAlignment="1" applyProtection="1">
      <alignment horizontal="center" vertical="center" shrinkToFit="1"/>
      <protection locked="0"/>
    </xf>
    <xf numFmtId="0" fontId="45" fillId="0" borderId="70" xfId="0" applyFont="1" applyBorder="1" applyAlignment="1" applyProtection="1">
      <alignment horizontal="center" vertical="center" shrinkToFit="1"/>
      <protection locked="0"/>
    </xf>
    <xf numFmtId="0" fontId="45" fillId="0" borderId="50" xfId="0" applyFont="1" applyBorder="1" applyAlignment="1" applyProtection="1">
      <alignment horizontal="center" vertical="center" shrinkToFit="1"/>
      <protection locked="0"/>
    </xf>
    <xf numFmtId="0" fontId="7" fillId="0" borderId="50" xfId="0" applyFont="1" applyBorder="1" applyAlignment="1">
      <alignment horizontal="center" vertical="center"/>
    </xf>
    <xf numFmtId="0" fontId="47" fillId="0" borderId="39" xfId="0" applyFont="1" applyBorder="1" applyAlignment="1" applyProtection="1">
      <alignment horizontal="center" vertical="center" shrinkToFit="1"/>
      <protection locked="0"/>
    </xf>
    <xf numFmtId="0" fontId="47" fillId="0" borderId="40"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7" fillId="0" borderId="53" xfId="0" applyFont="1" applyBorder="1" applyAlignment="1">
      <alignment horizontal="center" vertical="center"/>
    </xf>
    <xf numFmtId="0" fontId="7" fillId="0" borderId="49" xfId="0" applyFont="1" applyBorder="1" applyAlignment="1">
      <alignment horizontal="center" vertical="center"/>
    </xf>
    <xf numFmtId="0" fontId="15" fillId="0" borderId="7" xfId="0" applyFont="1" applyBorder="1" applyAlignment="1" applyProtection="1">
      <alignment horizontal="center" vertical="center" shrinkToFit="1"/>
      <protection locked="0"/>
    </xf>
    <xf numFmtId="0" fontId="15" fillId="0" borderId="8" xfId="0" applyFont="1" applyBorder="1" applyAlignment="1" applyProtection="1">
      <alignment horizontal="center" vertical="center" shrinkToFit="1"/>
      <protection locked="0"/>
    </xf>
    <xf numFmtId="0" fontId="15" fillId="0" borderId="64" xfId="0" applyFont="1" applyBorder="1" applyAlignment="1" applyProtection="1">
      <alignment horizontal="center" vertical="center" shrinkToFit="1"/>
      <protection locked="0"/>
    </xf>
    <xf numFmtId="0" fontId="11" fillId="0" borderId="8" xfId="0" applyFont="1" applyBorder="1" applyAlignment="1" applyProtection="1">
      <alignment horizontal="center" vertical="center" shrinkToFit="1"/>
      <protection locked="0"/>
    </xf>
    <xf numFmtId="0" fontId="44" fillId="0" borderId="25" xfId="0" applyFont="1" applyBorder="1" applyAlignment="1" applyProtection="1">
      <alignment horizontal="center" vertical="center" shrinkToFit="1"/>
      <protection locked="0"/>
    </xf>
    <xf numFmtId="0" fontId="11" fillId="0" borderId="59" xfId="0" applyFont="1" applyBorder="1" applyAlignment="1">
      <alignment horizontal="center" vertical="center" wrapText="1"/>
    </xf>
    <xf numFmtId="0" fontId="11" fillId="0" borderId="56" xfId="0" applyFont="1" applyBorder="1" applyAlignment="1">
      <alignment horizontal="center" vertical="center" wrapText="1"/>
    </xf>
    <xf numFmtId="0" fontId="15" fillId="0" borderId="56" xfId="0" applyFont="1" applyBorder="1" applyAlignment="1">
      <alignment horizontal="center" vertical="center"/>
    </xf>
    <xf numFmtId="0" fontId="15" fillId="0" borderId="25" xfId="0" applyFont="1" applyBorder="1" applyAlignment="1">
      <alignment horizontal="center" vertical="center"/>
    </xf>
    <xf numFmtId="176" fontId="45" fillId="0" borderId="56" xfId="0" applyNumberFormat="1" applyFont="1" applyBorder="1" applyAlignment="1" applyProtection="1">
      <alignment horizontal="center" vertical="center" shrinkToFit="1"/>
      <protection locked="0"/>
    </xf>
    <xf numFmtId="176" fontId="45" fillId="0" borderId="25" xfId="0" applyNumberFormat="1" applyFont="1" applyBorder="1" applyAlignment="1" applyProtection="1">
      <alignment horizontal="center" vertical="center" shrinkToFit="1"/>
      <protection locked="0"/>
    </xf>
    <xf numFmtId="0" fontId="11" fillId="0" borderId="56" xfId="0" applyFont="1" applyBorder="1" applyAlignment="1">
      <alignment horizontal="center" vertical="center"/>
    </xf>
    <xf numFmtId="0" fontId="11" fillId="0" borderId="25" xfId="0" applyFont="1" applyBorder="1" applyAlignment="1">
      <alignment horizontal="center" vertical="center"/>
    </xf>
    <xf numFmtId="38" fontId="45" fillId="0" borderId="0" xfId="6" applyFont="1" applyFill="1" applyBorder="1" applyAlignment="1" applyProtection="1">
      <alignment horizontal="center" vertical="center" shrinkToFit="1"/>
      <protection locked="0"/>
    </xf>
    <xf numFmtId="0" fontId="45" fillId="0" borderId="0" xfId="0" applyFont="1" applyAlignment="1" applyProtection="1">
      <alignment horizontal="center" vertical="center" shrinkToFit="1"/>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8" fillId="0" borderId="35" xfId="0" applyFont="1" applyBorder="1" applyAlignment="1" applyProtection="1">
      <alignment horizontal="center" vertical="center" shrinkToFit="1"/>
      <protection locked="0"/>
    </xf>
    <xf numFmtId="0" fontId="15" fillId="0" borderId="22" xfId="0" applyFont="1" applyBorder="1" applyAlignment="1">
      <alignment horizontal="center" vertical="center"/>
    </xf>
    <xf numFmtId="177" fontId="44" fillId="0" borderId="70" xfId="0" applyNumberFormat="1" applyFont="1" applyBorder="1" applyAlignment="1" applyProtection="1">
      <alignment horizontal="center" vertical="center" shrinkToFit="1"/>
      <protection locked="0"/>
    </xf>
    <xf numFmtId="177" fontId="44" fillId="0" borderId="50" xfId="0" applyNumberFormat="1" applyFont="1" applyBorder="1" applyAlignment="1" applyProtection="1">
      <alignment horizontal="center" vertical="center" shrinkToFit="1"/>
      <protection locked="0"/>
    </xf>
    <xf numFmtId="0" fontId="44" fillId="0" borderId="70" xfId="0" applyFont="1" applyBorder="1" applyAlignment="1" applyProtection="1">
      <alignment horizontal="center" vertical="center" shrinkToFit="1"/>
      <protection locked="0"/>
    </xf>
    <xf numFmtId="0" fontId="44" fillId="0" borderId="50" xfId="0" applyFont="1" applyBorder="1" applyAlignment="1" applyProtection="1">
      <alignment horizontal="center" vertical="center" shrinkToFit="1"/>
      <protection locked="0"/>
    </xf>
    <xf numFmtId="0" fontId="45" fillId="0" borderId="24" xfId="0" applyFont="1" applyBorder="1" applyAlignment="1" applyProtection="1">
      <alignment horizontal="center" vertical="center" shrinkToFit="1"/>
      <protection locked="0"/>
    </xf>
    <xf numFmtId="176" fontId="45" fillId="0" borderId="55" xfId="0" applyNumberFormat="1" applyFont="1" applyBorder="1" applyAlignment="1" applyProtection="1">
      <alignment horizontal="center" vertical="center" shrinkToFit="1"/>
      <protection locked="0"/>
    </xf>
    <xf numFmtId="0" fontId="45" fillId="0" borderId="34" xfId="0" applyFont="1" applyBorder="1" applyAlignment="1" applyProtection="1">
      <alignment horizontal="center" vertical="center" shrinkToFit="1"/>
      <protection locked="0"/>
    </xf>
    <xf numFmtId="0" fontId="20" fillId="0" borderId="55" xfId="0" applyFont="1" applyBorder="1" applyAlignment="1">
      <alignment horizontal="center" vertical="center"/>
    </xf>
    <xf numFmtId="0" fontId="20" fillId="0" borderId="79" xfId="0" applyFont="1" applyBorder="1" applyAlignment="1">
      <alignment horizontal="center" vertical="center"/>
    </xf>
    <xf numFmtId="0" fontId="20" fillId="0" borderId="25" xfId="0" applyFont="1" applyBorder="1" applyAlignment="1">
      <alignment horizontal="center" vertical="center"/>
    </xf>
    <xf numFmtId="176" fontId="45" fillId="0" borderId="50" xfId="0" applyNumberFormat="1" applyFont="1" applyBorder="1" applyAlignment="1" applyProtection="1">
      <alignment horizontal="center" vertical="center" shrinkToFit="1"/>
      <protection locked="0"/>
    </xf>
    <xf numFmtId="0" fontId="43" fillId="0" borderId="71" xfId="0" applyFont="1" applyBorder="1" applyAlignment="1" applyProtection="1">
      <alignment horizontal="center" vertical="center" shrinkToFit="1"/>
      <protection locked="0"/>
    </xf>
    <xf numFmtId="0" fontId="43" fillId="0" borderId="8" xfId="0" applyFont="1" applyBorder="1" applyAlignment="1" applyProtection="1">
      <alignment horizontal="center"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43" fillId="0" borderId="21" xfId="0" applyFont="1" applyBorder="1" applyAlignment="1" applyProtection="1">
      <alignment horizontal="left" vertical="center" indent="1" shrinkToFit="1"/>
      <protection locked="0"/>
    </xf>
    <xf numFmtId="0" fontId="43" fillId="0" borderId="11" xfId="0" applyFont="1" applyBorder="1" applyAlignment="1" applyProtection="1">
      <alignment horizontal="left" vertical="center" indent="1" shrinkToFit="1"/>
      <protection locked="0"/>
    </xf>
    <xf numFmtId="0" fontId="43" fillId="0" borderId="12" xfId="0" applyFont="1" applyBorder="1" applyAlignment="1" applyProtection="1">
      <alignment horizontal="left" vertical="center" indent="1" shrinkToFit="1"/>
      <protection locked="0"/>
    </xf>
    <xf numFmtId="0" fontId="43" fillId="0" borderId="42" xfId="0" applyFont="1" applyBorder="1" applyAlignment="1" applyProtection="1">
      <alignment horizontal="left" vertical="center" indent="1" shrinkToFit="1"/>
      <protection locked="0"/>
    </xf>
    <xf numFmtId="0" fontId="43" fillId="0" borderId="40" xfId="0" applyFont="1" applyBorder="1" applyAlignment="1" applyProtection="1">
      <alignment horizontal="left" vertical="center" indent="1" shrinkToFit="1"/>
      <protection locked="0"/>
    </xf>
    <xf numFmtId="0" fontId="43" fillId="0" borderId="41" xfId="0" applyFont="1" applyBorder="1" applyAlignment="1" applyProtection="1">
      <alignment horizontal="left" vertical="center" indent="1" shrinkToFit="1"/>
      <protection locked="0"/>
    </xf>
    <xf numFmtId="176" fontId="45" fillId="0" borderId="75" xfId="0" applyNumberFormat="1" applyFont="1" applyBorder="1" applyAlignment="1" applyProtection="1">
      <alignment horizontal="center" vertical="center" shrinkToFit="1"/>
      <protection locked="0"/>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5" fillId="0" borderId="59" xfId="0" applyFont="1" applyBorder="1" applyAlignment="1">
      <alignment horizontal="center" vertical="center"/>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49" fillId="0" borderId="50" xfId="0" applyFont="1" applyBorder="1" applyAlignment="1" applyProtection="1">
      <alignment horizontal="center" vertical="center" shrinkToFit="1"/>
      <protection locked="0"/>
    </xf>
    <xf numFmtId="0" fontId="15" fillId="0" borderId="24" xfId="0" applyFont="1" applyBorder="1" applyAlignment="1">
      <alignment horizontal="center" vertical="center"/>
    </xf>
    <xf numFmtId="0" fontId="15" fillId="0" borderId="26" xfId="0" applyFont="1" applyBorder="1" applyAlignment="1">
      <alignment horizontal="center" vertical="center"/>
    </xf>
    <xf numFmtId="0" fontId="11" fillId="0" borderId="54" xfId="0" applyFont="1" applyBorder="1" applyAlignment="1">
      <alignment horizontal="center" vertical="center" wrapText="1"/>
    </xf>
    <xf numFmtId="0" fontId="20" fillId="0" borderId="66" xfId="0" applyFont="1" applyBorder="1" applyAlignment="1">
      <alignment horizontal="center" vertical="center"/>
    </xf>
    <xf numFmtId="0" fontId="20" fillId="0" borderId="69" xfId="0" applyFont="1" applyBorder="1" applyAlignment="1">
      <alignment horizontal="center" vertical="center"/>
    </xf>
    <xf numFmtId="0" fontId="60" fillId="0" borderId="66" xfId="0" applyFont="1" applyBorder="1" applyAlignment="1" applyProtection="1">
      <alignment horizontal="center" vertical="center" shrinkToFit="1"/>
      <protection locked="0"/>
    </xf>
    <xf numFmtId="0" fontId="60" fillId="0" borderId="25" xfId="0" applyFont="1" applyBorder="1" applyAlignment="1" applyProtection="1">
      <alignment horizontal="center" vertical="center" shrinkToFit="1"/>
      <protection locked="0"/>
    </xf>
    <xf numFmtId="0" fontId="43" fillId="0" borderId="40" xfId="0" applyFont="1" applyBorder="1" applyAlignment="1" applyProtection="1">
      <alignment horizontal="center" vertical="center" shrinkToFit="1"/>
      <protection locked="0"/>
    </xf>
    <xf numFmtId="0" fontId="6" fillId="0" borderId="24" xfId="0" applyFont="1" applyBorder="1" applyAlignment="1" applyProtection="1">
      <alignment horizontal="left" vertical="center" indent="1" shrinkToFit="1"/>
      <protection locked="0"/>
    </xf>
    <xf numFmtId="0" fontId="6" fillId="0" borderId="25" xfId="0" applyFont="1" applyBorder="1" applyAlignment="1" applyProtection="1">
      <alignment horizontal="left" vertical="center" indent="1" shrinkToFit="1"/>
      <protection locked="0"/>
    </xf>
    <xf numFmtId="0" fontId="6" fillId="0" borderId="69" xfId="0" applyFont="1" applyBorder="1" applyAlignment="1" applyProtection="1">
      <alignment horizontal="left" vertical="center" indent="1" shrinkToFit="1"/>
      <protection locked="0"/>
    </xf>
    <xf numFmtId="0" fontId="14" fillId="0" borderId="49" xfId="0" applyFont="1" applyBorder="1" applyAlignment="1" applyProtection="1">
      <alignment horizontal="left" vertical="center" indent="1" shrinkToFit="1"/>
      <protection locked="0"/>
    </xf>
    <xf numFmtId="0" fontId="14" fillId="0" borderId="50" xfId="0" applyFont="1" applyBorder="1" applyAlignment="1" applyProtection="1">
      <alignment horizontal="left" vertical="center" indent="1" shrinkToFit="1"/>
      <protection locked="0"/>
    </xf>
    <xf numFmtId="0" fontId="14" fillId="0" borderId="51" xfId="0" applyFont="1" applyBorder="1" applyAlignment="1" applyProtection="1">
      <alignment horizontal="left" vertical="center" indent="1" shrinkToFit="1"/>
      <protection locked="0"/>
    </xf>
    <xf numFmtId="0" fontId="15" fillId="0" borderId="8" xfId="0" applyFont="1" applyBorder="1" applyAlignment="1" applyProtection="1">
      <alignment horizontal="left" vertical="center"/>
      <protection locked="0"/>
    </xf>
    <xf numFmtId="0" fontId="24" fillId="0" borderId="8" xfId="0" applyFont="1" applyBorder="1" applyProtection="1">
      <alignment vertical="center"/>
      <protection locked="0"/>
    </xf>
    <xf numFmtId="0" fontId="11" fillId="0" borderId="50" xfId="0" applyFont="1" applyBorder="1" applyAlignment="1" applyProtection="1">
      <alignment vertical="center" shrinkToFit="1"/>
      <protection locked="0"/>
    </xf>
    <xf numFmtId="0" fontId="24" fillId="0" borderId="50" xfId="0" applyFont="1" applyBorder="1" applyAlignment="1" applyProtection="1">
      <alignment vertical="center" shrinkToFit="1"/>
      <protection locked="0"/>
    </xf>
    <xf numFmtId="0" fontId="19" fillId="0" borderId="1" xfId="0" applyFont="1" applyBorder="1" applyAlignment="1">
      <alignment horizontal="center" vertical="center"/>
    </xf>
    <xf numFmtId="0" fontId="7" fillId="0" borderId="0" xfId="0" applyFont="1" applyAlignment="1">
      <alignment horizontal="center" vertical="center"/>
    </xf>
    <xf numFmtId="0" fontId="20" fillId="0" borderId="23" xfId="4" applyFont="1" applyFill="1" applyBorder="1" applyAlignment="1" applyProtection="1">
      <alignment horizontal="center" vertical="center"/>
    </xf>
    <xf numFmtId="177" fontId="42" fillId="0" borderId="23" xfId="0" applyNumberFormat="1" applyFont="1" applyBorder="1" applyAlignment="1" applyProtection="1">
      <alignment horizontal="center" vertical="center" shrinkToFit="1"/>
      <protection locked="0"/>
    </xf>
    <xf numFmtId="0" fontId="60" fillId="0" borderId="45" xfId="4" applyFont="1" applyFill="1" applyBorder="1" applyAlignment="1" applyProtection="1">
      <alignment horizontal="left" vertical="center" shrinkToFit="1"/>
      <protection locked="0"/>
    </xf>
    <xf numFmtId="0" fontId="61" fillId="0" borderId="23" xfId="0" applyFont="1" applyBorder="1" applyAlignment="1" applyProtection="1">
      <alignment horizontal="center" vertical="center" shrinkToFit="1"/>
      <protection locked="0"/>
    </xf>
    <xf numFmtId="0" fontId="20" fillId="0" borderId="46" xfId="4" applyFont="1" applyFill="1" applyBorder="1" applyAlignment="1" applyProtection="1">
      <alignment horizontal="left" vertical="center"/>
    </xf>
    <xf numFmtId="0" fontId="60" fillId="0" borderId="46" xfId="4" applyFont="1" applyFill="1" applyBorder="1" applyAlignment="1" applyProtection="1">
      <alignment horizontal="left" vertical="center" shrinkToFit="1"/>
      <protection locked="0"/>
    </xf>
    <xf numFmtId="178" fontId="45" fillId="0" borderId="66" xfId="0" applyNumberFormat="1" applyFont="1" applyBorder="1" applyAlignment="1" applyProtection="1">
      <alignment horizontal="center" vertical="center" shrinkToFit="1"/>
      <protection locked="0"/>
    </xf>
    <xf numFmtId="178" fontId="45" fillId="0" borderId="25" xfId="0" applyNumberFormat="1" applyFont="1" applyBorder="1" applyAlignment="1" applyProtection="1">
      <alignment horizontal="center" vertical="center" shrinkToFit="1"/>
      <protection locked="0"/>
    </xf>
    <xf numFmtId="0" fontId="11" fillId="0" borderId="50" xfId="0" applyFont="1" applyBorder="1">
      <alignment vertical="center"/>
    </xf>
    <xf numFmtId="0" fontId="11" fillId="0" borderId="70" xfId="0" applyFont="1" applyBorder="1" applyAlignment="1">
      <alignment horizontal="center" vertical="center" shrinkToFit="1"/>
    </xf>
    <xf numFmtId="0" fontId="11" fillId="0" borderId="50" xfId="0" applyFont="1" applyBorder="1" applyAlignment="1">
      <alignment horizontal="center" vertical="center" shrinkToFit="1"/>
    </xf>
    <xf numFmtId="0" fontId="11" fillId="0" borderId="63" xfId="0" applyFont="1" applyBorder="1" applyAlignment="1">
      <alignment horizontal="center" vertical="center" shrinkToFit="1"/>
    </xf>
    <xf numFmtId="0" fontId="56" fillId="0" borderId="78" xfId="0" applyFont="1" applyBorder="1">
      <alignment vertical="center"/>
    </xf>
    <xf numFmtId="0" fontId="56" fillId="0" borderId="37" xfId="0" applyFont="1" applyBorder="1" applyAlignment="1">
      <alignment vertical="center" wrapText="1"/>
    </xf>
    <xf numFmtId="0" fontId="56" fillId="0" borderId="35" xfId="0" applyFont="1" applyBorder="1" applyAlignment="1">
      <alignment vertical="center" wrapText="1"/>
    </xf>
    <xf numFmtId="0" fontId="56" fillId="0" borderId="36" xfId="0" applyFont="1" applyBorder="1" applyAlignment="1">
      <alignment vertical="center" wrapText="1"/>
    </xf>
    <xf numFmtId="0" fontId="51" fillId="0" borderId="37" xfId="0" applyFont="1" applyBorder="1" applyAlignment="1">
      <alignment vertical="center" shrinkToFit="1"/>
    </xf>
    <xf numFmtId="0" fontId="51" fillId="0" borderId="35" xfId="0" applyFont="1" applyBorder="1" applyAlignment="1">
      <alignment vertical="center" shrinkToFit="1"/>
    </xf>
    <xf numFmtId="0" fontId="51" fillId="0" borderId="36" xfId="0" applyFont="1" applyBorder="1" applyAlignment="1">
      <alignment vertical="center" shrinkToFit="1"/>
    </xf>
    <xf numFmtId="0" fontId="50" fillId="0" borderId="0" xfId="0" applyFont="1" applyAlignment="1">
      <alignment horizontal="center" vertical="center"/>
    </xf>
    <xf numFmtId="0" fontId="12" fillId="0" borderId="44" xfId="0" applyFont="1" applyBorder="1" applyAlignment="1">
      <alignment vertical="center" wrapText="1"/>
    </xf>
    <xf numFmtId="0" fontId="12" fillId="0" borderId="44" xfId="0" applyFont="1" applyBorder="1">
      <alignment vertical="center"/>
    </xf>
    <xf numFmtId="0" fontId="12" fillId="0" borderId="31" xfId="0" applyFont="1" applyBorder="1" applyAlignment="1">
      <alignment vertical="center" wrapText="1"/>
    </xf>
    <xf numFmtId="0" fontId="0" fillId="0" borderId="27" xfId="0" applyBorder="1" applyAlignment="1">
      <alignment vertical="center" wrapText="1"/>
    </xf>
    <xf numFmtId="0" fontId="12" fillId="0" borderId="28" xfId="0" applyFont="1" applyBorder="1" applyAlignment="1">
      <alignment vertical="center" wrapText="1"/>
    </xf>
    <xf numFmtId="0" fontId="12" fillId="0" borderId="29" xfId="0" applyFont="1" applyBorder="1">
      <alignment vertical="center"/>
    </xf>
    <xf numFmtId="0" fontId="0" fillId="0" borderId="22" xfId="0" applyBorder="1">
      <alignment vertical="center"/>
    </xf>
    <xf numFmtId="0" fontId="0" fillId="0" borderId="30" xfId="0" applyBorder="1">
      <alignment vertical="center"/>
    </xf>
    <xf numFmtId="0" fontId="12" fillId="0" borderId="31" xfId="0" applyFont="1" applyBorder="1" applyAlignment="1">
      <alignment horizontal="left" vertical="center" wrapText="1"/>
    </xf>
    <xf numFmtId="0" fontId="12" fillId="0" borderId="27" xfId="0" applyFont="1" applyBorder="1" applyAlignment="1">
      <alignment horizontal="left" vertical="center" wrapText="1"/>
    </xf>
    <xf numFmtId="0" fontId="12" fillId="0" borderId="37" xfId="0" applyFont="1" applyBorder="1" applyAlignment="1">
      <alignment horizontal="left" vertical="center" wrapText="1"/>
    </xf>
    <xf numFmtId="0" fontId="12" fillId="0" borderId="36" xfId="0" applyFont="1" applyBorder="1" applyAlignment="1">
      <alignment horizontal="left" vertical="center" wrapText="1"/>
    </xf>
    <xf numFmtId="0" fontId="11" fillId="0" borderId="0" xfId="0" applyFont="1" applyAlignment="1">
      <alignment horizontal="center" vertical="center"/>
    </xf>
    <xf numFmtId="0" fontId="12" fillId="0" borderId="31" xfId="0" applyFont="1" applyBorder="1" applyAlignment="1">
      <alignment horizontal="left" vertical="center"/>
    </xf>
    <xf numFmtId="0" fontId="12" fillId="0" borderId="27" xfId="0" applyFont="1" applyBorder="1" applyAlignment="1">
      <alignment horizontal="left" vertical="center"/>
    </xf>
    <xf numFmtId="0" fontId="12" fillId="0" borderId="44" xfId="0" applyFont="1" applyBorder="1" applyAlignment="1">
      <alignment vertical="center" shrinkToFit="1"/>
    </xf>
    <xf numFmtId="0" fontId="12" fillId="0" borderId="37" xfId="0" applyFont="1" applyBorder="1" applyAlignment="1">
      <alignment horizontal="left" vertical="center" wrapText="1" shrinkToFit="1"/>
    </xf>
    <xf numFmtId="0" fontId="12" fillId="0" borderId="36" xfId="0" applyFont="1" applyBorder="1" applyAlignment="1">
      <alignment horizontal="left" vertical="center" wrapText="1" shrinkToFit="1"/>
    </xf>
    <xf numFmtId="0" fontId="15" fillId="0" borderId="20" xfId="0" applyFont="1" applyBorder="1" applyAlignment="1">
      <alignment horizontal="center" vertical="center" wrapTex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0" fontId="15" fillId="0" borderId="39" xfId="0" applyFont="1" applyBorder="1" applyAlignment="1">
      <alignment horizontal="center" vertical="center" wrapText="1"/>
    </xf>
    <xf numFmtId="0" fontId="15" fillId="0" borderId="40" xfId="0" applyFont="1" applyBorder="1" applyAlignment="1">
      <alignment horizontal="center" vertical="center"/>
    </xf>
    <xf numFmtId="0" fontId="15" fillId="0" borderId="48" xfId="0" applyFont="1" applyBorder="1" applyAlignment="1">
      <alignment horizontal="center" vertical="center"/>
    </xf>
    <xf numFmtId="0" fontId="15" fillId="0" borderId="4"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cellXfs>
  <cellStyles count="7">
    <cellStyle name="ハイパーリンク" xfId="4" builtinId="8"/>
    <cellStyle name="桁区切り" xfId="6" builtinId="6"/>
    <cellStyle name="通貨" xfId="5" builtinId="7"/>
    <cellStyle name="標準" xfId="0" builtinId="0"/>
    <cellStyle name="標準 2" xfId="1"/>
    <cellStyle name="標準 3" xfId="3"/>
    <cellStyle name="標準 4" xfId="2"/>
  </cellStyles>
  <dxfs count="149">
    <dxf>
      <fill>
        <patternFill>
          <bgColor rgb="FFFFFF99"/>
        </patternFill>
      </fill>
    </dxf>
    <dxf>
      <fill>
        <patternFill>
          <bgColor rgb="FFFF7C80"/>
        </patternFill>
      </fill>
    </dxf>
    <dxf>
      <fill>
        <patternFill>
          <bgColor rgb="FFFF7C80"/>
        </patternFill>
      </fill>
    </dxf>
    <dxf>
      <fill>
        <patternFill>
          <bgColor rgb="FFFF7C8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CCC"/>
        </patternFill>
      </fill>
    </dxf>
    <dxf>
      <fill>
        <patternFill>
          <bgColor rgb="FFFFFF99"/>
        </patternFill>
      </fill>
    </dxf>
    <dxf>
      <fill>
        <patternFill>
          <bgColor rgb="FFFF7C80"/>
        </patternFill>
      </fill>
    </dxf>
    <dxf>
      <fill>
        <patternFill>
          <bgColor rgb="FFFFFF99"/>
        </patternFill>
      </fill>
    </dxf>
    <dxf>
      <font>
        <b/>
        <i val="0"/>
      </font>
    </dxf>
    <dxf>
      <fill>
        <patternFill>
          <bgColor rgb="FFFFFF99"/>
        </patternFill>
      </fill>
    </dxf>
    <dxf>
      <fill>
        <patternFill>
          <bgColor rgb="FFFFFF99"/>
        </patternFill>
      </fill>
    </dxf>
    <dxf>
      <fill>
        <patternFill>
          <bgColor rgb="FFFF7C80"/>
        </patternFill>
      </fill>
    </dxf>
    <dxf>
      <fill>
        <patternFill>
          <bgColor rgb="FFFF7C80"/>
        </patternFill>
      </fill>
    </dxf>
    <dxf>
      <fill>
        <patternFill>
          <bgColor rgb="FFFFCCCC"/>
        </patternFill>
      </fill>
    </dxf>
    <dxf>
      <fill>
        <patternFill patternType="none">
          <bgColor auto="1"/>
        </patternFill>
      </fill>
    </dxf>
    <dxf>
      <fill>
        <patternFill>
          <bgColor rgb="FFFF7C80"/>
        </patternFill>
      </fill>
    </dxf>
    <dxf>
      <fill>
        <patternFill>
          <bgColor rgb="FFFF7C80"/>
        </patternFill>
      </fill>
    </dxf>
    <dxf>
      <fill>
        <patternFill patternType="none">
          <bgColor auto="1"/>
        </patternFill>
      </fill>
    </dxf>
    <dxf>
      <fill>
        <patternFill>
          <bgColor rgb="FFFFFF99"/>
        </patternFill>
      </fill>
    </dxf>
    <dxf>
      <fill>
        <patternFill>
          <bgColor rgb="FFFF7C80"/>
        </patternFill>
      </fill>
    </dxf>
    <dxf>
      <fill>
        <patternFill>
          <bgColor rgb="FFFFFF99"/>
        </patternFill>
      </fill>
    </dxf>
    <dxf>
      <fill>
        <patternFill>
          <bgColor rgb="FFFFFF99"/>
        </patternFill>
      </fill>
    </dxf>
    <dxf>
      <fill>
        <patternFill>
          <bgColor rgb="FFFF7C80"/>
        </patternFill>
      </fill>
    </dxf>
    <dxf>
      <fill>
        <patternFill>
          <bgColor rgb="FFFFFF99"/>
        </patternFill>
      </fill>
    </dxf>
    <dxf>
      <fill>
        <patternFill>
          <bgColor rgb="FFFFCCCC"/>
        </patternFill>
      </fill>
    </dxf>
    <dxf>
      <fill>
        <patternFill patternType="none">
          <bgColor auto="1"/>
        </patternFill>
      </fill>
    </dxf>
    <dxf>
      <font>
        <b/>
        <i val="0"/>
      </font>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bgColor rgb="FFFFFF99"/>
        </patternFill>
      </fill>
    </dxf>
    <dxf>
      <fill>
        <patternFill patternType="none">
          <bgColor auto="1"/>
        </patternFill>
      </fill>
    </dxf>
    <dxf>
      <font>
        <b/>
        <i val="0"/>
      </font>
    </dxf>
    <dxf>
      <fill>
        <patternFill>
          <bgColor rgb="FFFF7C80"/>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bgColor rgb="FFFFCCCC"/>
        </patternFill>
      </fill>
    </dxf>
    <dxf>
      <fill>
        <patternFill>
          <bgColor rgb="FFFFFF99"/>
        </patternFill>
      </fill>
    </dxf>
    <dxf>
      <fill>
        <patternFill patternType="none">
          <bgColor auto="1"/>
        </patternFill>
      </fill>
    </dxf>
    <dxf>
      <fill>
        <patternFill>
          <bgColor rgb="FFFF7C80"/>
        </patternFill>
      </fill>
    </dxf>
    <dxf>
      <fill>
        <patternFill>
          <bgColor rgb="FFFFCCCC"/>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7C80"/>
        </patternFill>
      </fill>
    </dxf>
    <dxf>
      <font>
        <b/>
        <i val="0"/>
      </font>
    </dxf>
    <dxf>
      <fill>
        <patternFill>
          <bgColor rgb="FFFFFF99"/>
        </patternFill>
      </fill>
    </dxf>
    <dxf>
      <fill>
        <patternFill>
          <bgColor rgb="FFFFCCCC"/>
        </patternFill>
      </fill>
    </dxf>
    <dxf>
      <fill>
        <patternFill patternType="none">
          <bgColor auto="1"/>
        </patternFill>
      </fill>
    </dxf>
    <dxf>
      <fill>
        <patternFill>
          <bgColor rgb="FFFFFF99"/>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bgColor rgb="FFFFFF99"/>
        </patternFill>
      </fill>
    </dxf>
    <dxf>
      <fill>
        <patternFill patternType="none">
          <bgColor auto="1"/>
        </patternFill>
      </fill>
    </dxf>
    <dxf>
      <fill>
        <patternFill patternType="none">
          <bgColor auto="1"/>
        </patternFill>
      </fill>
    </dxf>
    <dxf>
      <fill>
        <patternFill>
          <bgColor rgb="FFFFCCCC"/>
        </patternFill>
      </fill>
    </dxf>
    <dxf>
      <fill>
        <patternFill>
          <bgColor rgb="FFFFFF99"/>
        </patternFill>
      </fill>
    </dxf>
    <dxf>
      <fill>
        <patternFill patternType="none">
          <bgColor auto="1"/>
        </patternFill>
      </fill>
    </dxf>
    <dxf>
      <fill>
        <patternFill patternType="none">
          <bgColor auto="1"/>
        </patternFill>
      </fill>
    </dxf>
    <dxf>
      <fill>
        <patternFill>
          <bgColor rgb="FFFFCCCC"/>
        </patternFill>
      </fill>
    </dxf>
    <dxf>
      <fill>
        <patternFill patternType="none">
          <bgColor auto="1"/>
        </patternFill>
      </fill>
    </dxf>
    <dxf>
      <fill>
        <patternFill>
          <bgColor rgb="FFFFCCCC"/>
        </patternFill>
      </fill>
    </dxf>
    <dxf>
      <fill>
        <patternFill patternType="none">
          <bgColor auto="1"/>
        </patternFill>
      </fill>
    </dxf>
    <dxf>
      <fill>
        <patternFill patternType="none">
          <bgColor auto="1"/>
        </patternFill>
      </fill>
    </dxf>
    <dxf>
      <font>
        <b/>
        <i val="0"/>
      </font>
    </dxf>
    <dxf>
      <fill>
        <patternFill patternType="none">
          <bgColor auto="1"/>
        </patternFill>
      </fill>
    </dxf>
    <dxf>
      <fill>
        <patternFill patternType="none">
          <bgColor auto="1"/>
        </patternFill>
      </fill>
    </dxf>
    <dxf>
      <fill>
        <patternFill patternType="none">
          <bgColor auto="1"/>
        </patternFill>
      </fill>
    </dxf>
    <dxf>
      <fill>
        <patternFill>
          <bgColor rgb="FFFF7C80"/>
        </patternFill>
      </fill>
    </dxf>
    <dxf>
      <fill>
        <patternFill>
          <bgColor rgb="FFFFFF99"/>
        </patternFill>
      </fill>
    </dxf>
    <dxf>
      <font>
        <b/>
        <i val="0"/>
      </font>
    </dxf>
    <dxf>
      <fill>
        <patternFill>
          <bgColor rgb="FFFFCCCC"/>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7C80"/>
      <color rgb="FFFFCCCC"/>
      <color rgb="FFFF9999"/>
      <color rgb="FFFFFF99"/>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560294</xdr:colOff>
      <xdr:row>12</xdr:row>
      <xdr:rowOff>11206</xdr:rowOff>
    </xdr:from>
    <xdr:to>
      <xdr:col>0</xdr:col>
      <xdr:colOff>905576</xdr:colOff>
      <xdr:row>22</xdr:row>
      <xdr:rowOff>286147</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flipH="1">
          <a:off x="560294" y="4303059"/>
          <a:ext cx="345282" cy="3816000"/>
        </a:xfrm>
        <a:prstGeom prst="rightBrace">
          <a:avLst/>
        </a:prstGeom>
        <a:noFill/>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560294</xdr:colOff>
      <xdr:row>23</xdr:row>
      <xdr:rowOff>78441</xdr:rowOff>
    </xdr:from>
    <xdr:to>
      <xdr:col>0</xdr:col>
      <xdr:colOff>905576</xdr:colOff>
      <xdr:row>31</xdr:row>
      <xdr:rowOff>403235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flipH="1">
          <a:off x="560294" y="8236323"/>
          <a:ext cx="345282" cy="3384000"/>
        </a:xfrm>
        <a:prstGeom prst="rightBrace">
          <a:avLst/>
        </a:prstGeom>
        <a:noFill/>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537883</xdr:colOff>
      <xdr:row>32</xdr:row>
      <xdr:rowOff>67236</xdr:rowOff>
    </xdr:from>
    <xdr:to>
      <xdr:col>0</xdr:col>
      <xdr:colOff>883165</xdr:colOff>
      <xdr:row>33</xdr:row>
      <xdr:rowOff>391085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flipH="1">
          <a:off x="537883" y="11698942"/>
          <a:ext cx="345282" cy="738467"/>
        </a:xfrm>
        <a:prstGeom prst="rightBrace">
          <a:avLst/>
        </a:prstGeom>
        <a:noFill/>
        <a:ln w="57150">
          <a:solidFill>
            <a:srgbClr val="FF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560294</xdr:colOff>
      <xdr:row>34</xdr:row>
      <xdr:rowOff>67235</xdr:rowOff>
    </xdr:from>
    <xdr:to>
      <xdr:col>0</xdr:col>
      <xdr:colOff>905576</xdr:colOff>
      <xdr:row>49</xdr:row>
      <xdr:rowOff>618617</xdr:rowOff>
    </xdr:to>
    <xdr:sp macro="" textlink="">
      <xdr:nvSpPr>
        <xdr:cNvPr id="5" name="右中かっこ 4">
          <a:extLst>
            <a:ext uri="{FF2B5EF4-FFF2-40B4-BE49-F238E27FC236}">
              <a16:creationId xmlns:a16="http://schemas.microsoft.com/office/drawing/2014/main" id="{00000000-0008-0000-0000-000005000000}"/>
            </a:ext>
          </a:extLst>
        </xdr:cNvPr>
        <xdr:cNvSpPr/>
      </xdr:nvSpPr>
      <xdr:spPr>
        <a:xfrm flipH="1">
          <a:off x="560294" y="12528176"/>
          <a:ext cx="345282" cy="6300000"/>
        </a:xfrm>
        <a:prstGeom prst="rightBrace">
          <a:avLst>
            <a:gd name="adj1" fmla="val 8333"/>
            <a:gd name="adj2" fmla="val 25246"/>
          </a:avLst>
        </a:prstGeom>
        <a:noFill/>
        <a:ln w="57150">
          <a:solidFill>
            <a:srgbClr val="FFC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59530</xdr:colOff>
      <xdr:row>12</xdr:row>
      <xdr:rowOff>156882</xdr:rowOff>
    </xdr:from>
    <xdr:to>
      <xdr:col>0</xdr:col>
      <xdr:colOff>583405</xdr:colOff>
      <xdr:row>22</xdr:row>
      <xdr:rowOff>20589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9530" y="4448735"/>
          <a:ext cx="523875" cy="34047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b="1"/>
            <a:t>漏れなく記載してください</a:t>
          </a:r>
        </a:p>
      </xdr:txBody>
    </xdr:sp>
    <xdr:clientData/>
  </xdr:twoCellAnchor>
  <xdr:twoCellAnchor>
    <xdr:from>
      <xdr:col>0</xdr:col>
      <xdr:colOff>56448</xdr:colOff>
      <xdr:row>36</xdr:row>
      <xdr:rowOff>358308</xdr:rowOff>
    </xdr:from>
    <xdr:to>
      <xdr:col>0</xdr:col>
      <xdr:colOff>580323</xdr:colOff>
      <xdr:row>47</xdr:row>
      <xdr:rowOff>5884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6448" y="13614867"/>
          <a:ext cx="523875" cy="40402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600" b="1"/>
            <a:t>該当する場合に記載してください</a:t>
          </a:r>
        </a:p>
      </xdr:txBody>
    </xdr:sp>
    <xdr:clientData/>
  </xdr:twoCellAnchor>
  <xdr:twoCellAnchor>
    <xdr:from>
      <xdr:col>0</xdr:col>
      <xdr:colOff>33618</xdr:colOff>
      <xdr:row>31</xdr:row>
      <xdr:rowOff>198483</xdr:rowOff>
    </xdr:from>
    <xdr:to>
      <xdr:col>0</xdr:col>
      <xdr:colOff>692243</xdr:colOff>
      <xdr:row>35</xdr:row>
      <xdr:rowOff>310682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3618" y="11415571"/>
          <a:ext cx="658625" cy="1737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b="1"/>
            <a:t>漏れなく記載してください</a:t>
          </a:r>
        </a:p>
      </xdr:txBody>
    </xdr:sp>
    <xdr:clientData/>
  </xdr:twoCellAnchor>
  <xdr:twoCellAnchor>
    <xdr:from>
      <xdr:col>0</xdr:col>
      <xdr:colOff>0</xdr:colOff>
      <xdr:row>22</xdr:row>
      <xdr:rowOff>140354</xdr:rowOff>
    </xdr:from>
    <xdr:to>
      <xdr:col>0</xdr:col>
      <xdr:colOff>681038</xdr:colOff>
      <xdr:row>31</xdr:row>
      <xdr:rowOff>5884</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0" y="7973266"/>
          <a:ext cx="681038" cy="3249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400" b="1"/>
            <a:t>固定就労か変則就労のいずれかを漏れなく記載してください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6</xdr:col>
      <xdr:colOff>2581275</xdr:colOff>
      <xdr:row>31</xdr:row>
      <xdr:rowOff>71071</xdr:rowOff>
    </xdr:from>
    <xdr:ext cx="1080000" cy="1080000"/>
    <xdr:pic>
      <xdr:nvPicPr>
        <xdr:cNvPr id="2" name="図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1967" y="5610225"/>
          <a:ext cx="1080000" cy="108000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takaoka.toyama.jp/jido/kosodate/hoikuen/youshiki.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59"/>
  <sheetViews>
    <sheetView showGridLines="0" tabSelected="1" view="pageBreakPreview" zoomScale="70" zoomScaleNormal="80" zoomScaleSheetLayoutView="70" workbookViewId="0">
      <selection activeCell="AF4" sqref="AF4:AI4"/>
    </sheetView>
  </sheetViews>
  <sheetFormatPr defaultColWidth="9" defaultRowHeight="21" x14ac:dyDescent="0.15"/>
  <cols>
    <col min="1" max="1" width="12.625" customWidth="1"/>
    <col min="2" max="2" width="4.375" style="66" customWidth="1"/>
    <col min="3" max="43" width="4.125" customWidth="1"/>
    <col min="44" max="44" width="4.125" style="179" customWidth="1"/>
    <col min="45" max="45" width="4.125" style="67" customWidth="1"/>
  </cols>
  <sheetData>
    <row r="1" spans="2:44" ht="50.1" customHeight="1" x14ac:dyDescent="0.15"/>
    <row r="2" spans="2:44" ht="25.5" customHeight="1" x14ac:dyDescent="0.15">
      <c r="B2" s="248" t="s">
        <v>0</v>
      </c>
      <c r="C2" s="248"/>
      <c r="D2" s="248"/>
      <c r="E2" s="248"/>
      <c r="F2" s="248"/>
      <c r="G2" s="248"/>
      <c r="H2" s="248"/>
      <c r="I2" s="248"/>
      <c r="J2" s="248"/>
      <c r="K2" s="248"/>
      <c r="L2" s="248"/>
      <c r="M2" s="248"/>
      <c r="N2" s="248"/>
      <c r="O2" s="248"/>
      <c r="P2" s="248"/>
      <c r="Q2" s="248"/>
      <c r="R2" s="248"/>
      <c r="S2" s="248"/>
      <c r="T2" s="248"/>
      <c r="U2" s="248"/>
      <c r="V2" s="248"/>
      <c r="W2" s="248"/>
      <c r="X2" s="248"/>
      <c r="Y2" s="248"/>
      <c r="Z2" s="248"/>
      <c r="AA2" s="248"/>
      <c r="AB2" s="248"/>
      <c r="AC2" s="248"/>
      <c r="AD2" s="248"/>
      <c r="AE2" s="248"/>
      <c r="AF2" s="248"/>
      <c r="AG2" s="248"/>
      <c r="AH2" s="248"/>
      <c r="AI2" s="248"/>
      <c r="AJ2" s="248"/>
      <c r="AK2" s="248"/>
      <c r="AL2" s="248"/>
      <c r="AM2" s="248"/>
      <c r="AN2" s="248"/>
      <c r="AO2" s="248"/>
      <c r="AP2" s="248"/>
    </row>
    <row r="3" spans="2:44" ht="20.100000000000001" customHeight="1" x14ac:dyDescent="0.15">
      <c r="B3" s="412" t="s">
        <v>214</v>
      </c>
      <c r="C3" s="412"/>
      <c r="D3" s="412"/>
      <c r="E3" s="412"/>
      <c r="F3" s="412"/>
      <c r="G3" s="412"/>
      <c r="H3" s="412"/>
      <c r="I3" s="412"/>
      <c r="J3" s="412"/>
      <c r="K3" s="68" t="s">
        <v>1</v>
      </c>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row>
    <row r="4" spans="2:44" ht="30.95" customHeight="1" x14ac:dyDescent="0.15">
      <c r="B4" s="31"/>
      <c r="C4" s="30"/>
      <c r="D4" s="30"/>
      <c r="E4" s="30"/>
      <c r="F4" s="30"/>
      <c r="G4" s="30"/>
      <c r="H4" s="30"/>
      <c r="I4" s="30"/>
      <c r="J4" s="30"/>
      <c r="K4" s="30"/>
      <c r="L4" s="30"/>
      <c r="M4" s="30"/>
      <c r="N4" s="30"/>
      <c r="O4" s="30"/>
      <c r="P4" s="30"/>
      <c r="Q4" s="30"/>
      <c r="R4" s="30"/>
      <c r="S4" s="30"/>
      <c r="T4" s="30"/>
      <c r="U4" s="30"/>
      <c r="V4" s="30"/>
      <c r="W4" s="30"/>
      <c r="X4" s="30"/>
      <c r="Y4" s="30"/>
      <c r="Z4" s="32" t="s">
        <v>2</v>
      </c>
      <c r="AA4" s="32"/>
      <c r="AB4" s="32"/>
      <c r="AC4" s="32"/>
      <c r="AD4" s="414" t="s">
        <v>3</v>
      </c>
      <c r="AE4" s="414"/>
      <c r="AF4" s="415"/>
      <c r="AG4" s="415"/>
      <c r="AH4" s="417"/>
      <c r="AI4" s="417"/>
      <c r="AJ4" s="69" t="s">
        <v>4</v>
      </c>
      <c r="AK4" s="415"/>
      <c r="AL4" s="415"/>
      <c r="AM4" s="69" t="s">
        <v>5</v>
      </c>
      <c r="AN4" s="415"/>
      <c r="AO4" s="415"/>
      <c r="AP4" s="70" t="s">
        <v>6</v>
      </c>
      <c r="AR4" s="179" t="str">
        <f>IF(プルダウンリスト!$Q$24="証明日を記載してください","証明日を記載してください。","")</f>
        <v>証明日を記載してください。</v>
      </c>
    </row>
    <row r="5" spans="2:44" ht="30.95" customHeight="1" x14ac:dyDescent="0.15">
      <c r="B5" s="31"/>
      <c r="C5" s="30"/>
      <c r="D5" s="30"/>
      <c r="E5" s="30"/>
      <c r="F5" s="30"/>
      <c r="G5" s="30"/>
      <c r="H5" s="30"/>
      <c r="I5" s="30"/>
      <c r="J5" s="30"/>
      <c r="K5" s="30"/>
      <c r="L5" s="30"/>
      <c r="M5" s="30"/>
      <c r="N5" s="30"/>
      <c r="O5" s="30"/>
      <c r="P5" s="30"/>
      <c r="Q5" s="30"/>
      <c r="R5" s="30"/>
      <c r="S5" s="30"/>
      <c r="T5" s="30"/>
      <c r="U5" s="30"/>
      <c r="V5" s="30"/>
      <c r="W5" s="30"/>
      <c r="X5" s="30"/>
      <c r="Y5" s="30"/>
      <c r="Z5" s="243" t="s">
        <v>7</v>
      </c>
      <c r="AA5" s="243"/>
      <c r="AB5" s="243"/>
      <c r="AC5" s="243"/>
      <c r="AD5" s="243"/>
      <c r="AE5" s="416"/>
      <c r="AF5" s="416"/>
      <c r="AG5" s="416"/>
      <c r="AH5" s="416"/>
      <c r="AI5" s="416"/>
      <c r="AJ5" s="416"/>
      <c r="AK5" s="416"/>
      <c r="AL5" s="416"/>
      <c r="AM5" s="416"/>
      <c r="AN5" s="416"/>
      <c r="AO5" s="416"/>
      <c r="AP5" s="416"/>
      <c r="AR5" s="179" t="str">
        <f>IF(AND(プルダウンリスト!$Q$15=0,プルダウンリスト!$S$15&gt;0),"13 保育士等としての勤務実態の有無を記載してください。","")</f>
        <v/>
      </c>
    </row>
    <row r="6" spans="2:44" ht="30.95" customHeight="1" x14ac:dyDescent="0.15">
      <c r="B6" s="31"/>
      <c r="C6" s="30"/>
      <c r="D6" s="30"/>
      <c r="E6" s="30"/>
      <c r="F6" s="30"/>
      <c r="G6" s="30"/>
      <c r="H6" s="30"/>
      <c r="I6" s="30"/>
      <c r="J6" s="30"/>
      <c r="K6" s="30"/>
      <c r="L6" s="30"/>
      <c r="M6" s="30"/>
      <c r="N6" s="30"/>
      <c r="O6" s="30"/>
      <c r="P6" s="30"/>
      <c r="Q6" s="30"/>
      <c r="R6" s="30"/>
      <c r="S6" s="30"/>
      <c r="T6" s="30"/>
      <c r="U6" s="30"/>
      <c r="V6" s="30"/>
      <c r="W6" s="30"/>
      <c r="X6" s="30"/>
      <c r="Y6" s="30"/>
      <c r="Z6" s="243" t="s">
        <v>8</v>
      </c>
      <c r="AA6" s="243"/>
      <c r="AB6" s="243"/>
      <c r="AC6" s="243"/>
      <c r="AD6" s="243"/>
      <c r="AE6" s="416"/>
      <c r="AF6" s="416"/>
      <c r="AG6" s="416"/>
      <c r="AH6" s="416"/>
      <c r="AI6" s="416"/>
      <c r="AJ6" s="416"/>
      <c r="AK6" s="416"/>
      <c r="AL6" s="416"/>
      <c r="AM6" s="416"/>
      <c r="AN6" s="416"/>
      <c r="AO6" s="416"/>
      <c r="AP6" s="416"/>
    </row>
    <row r="7" spans="2:44" ht="30.95" customHeight="1" x14ac:dyDescent="0.15">
      <c r="B7" s="31"/>
      <c r="C7" s="30"/>
      <c r="D7" s="30"/>
      <c r="E7" s="30"/>
      <c r="F7" s="30"/>
      <c r="G7" s="30"/>
      <c r="H7" s="30"/>
      <c r="I7" s="30"/>
      <c r="J7" s="30"/>
      <c r="K7" s="30"/>
      <c r="L7" s="30"/>
      <c r="M7" s="30"/>
      <c r="N7" s="30"/>
      <c r="O7" s="30"/>
      <c r="P7" s="30"/>
      <c r="Q7" s="30"/>
      <c r="R7" s="30"/>
      <c r="S7" s="30"/>
      <c r="T7" s="30"/>
      <c r="U7" s="30"/>
      <c r="V7" s="30"/>
      <c r="W7" s="30"/>
      <c r="X7" s="30"/>
      <c r="Y7" s="30"/>
      <c r="Z7" s="243" t="s">
        <v>9</v>
      </c>
      <c r="AA7" s="243"/>
      <c r="AB7" s="243"/>
      <c r="AC7" s="243"/>
      <c r="AD7" s="243"/>
      <c r="AE7" s="416"/>
      <c r="AF7" s="416"/>
      <c r="AG7" s="416"/>
      <c r="AH7" s="416"/>
      <c r="AI7" s="416"/>
      <c r="AJ7" s="416"/>
      <c r="AK7" s="416"/>
      <c r="AL7" s="416"/>
      <c r="AM7" s="416"/>
      <c r="AN7" s="416"/>
      <c r="AO7" s="416"/>
      <c r="AP7" s="416"/>
    </row>
    <row r="8" spans="2:44" ht="30.95" customHeight="1" x14ac:dyDescent="0.15">
      <c r="B8" s="71" t="s">
        <v>14</v>
      </c>
      <c r="C8" s="30"/>
      <c r="D8" s="30"/>
      <c r="E8" s="30"/>
      <c r="F8" s="30"/>
      <c r="G8" s="30"/>
      <c r="H8" s="30"/>
      <c r="I8" s="30"/>
      <c r="J8" s="30"/>
      <c r="K8" s="30"/>
      <c r="L8" s="30"/>
      <c r="M8" s="30"/>
      <c r="N8" s="30"/>
      <c r="O8" s="30"/>
      <c r="P8" s="30"/>
      <c r="Q8" s="30"/>
      <c r="R8" s="30"/>
      <c r="S8" s="30"/>
      <c r="T8" s="30"/>
      <c r="U8" s="30"/>
      <c r="V8" s="30"/>
      <c r="W8" s="30"/>
      <c r="X8" s="30"/>
      <c r="Y8" s="30"/>
      <c r="Z8" s="243" t="s">
        <v>10</v>
      </c>
      <c r="AA8" s="243"/>
      <c r="AB8" s="243"/>
      <c r="AC8" s="243"/>
      <c r="AD8" s="49"/>
      <c r="AE8" s="244"/>
      <c r="AF8" s="244"/>
      <c r="AG8" s="245"/>
      <c r="AH8" s="33" t="s">
        <v>11</v>
      </c>
      <c r="AI8" s="244"/>
      <c r="AJ8" s="246"/>
      <c r="AK8" s="246"/>
      <c r="AL8" s="246"/>
      <c r="AM8" s="33" t="s">
        <v>11</v>
      </c>
      <c r="AN8" s="244"/>
      <c r="AO8" s="244"/>
      <c r="AP8" s="244"/>
    </row>
    <row r="9" spans="2:44" ht="30.95" customHeight="1" x14ac:dyDescent="0.15">
      <c r="B9" s="231" t="s">
        <v>337</v>
      </c>
      <c r="C9" s="231"/>
      <c r="D9" s="231"/>
      <c r="E9" s="231"/>
      <c r="F9" s="231"/>
      <c r="G9" s="231"/>
      <c r="H9" s="231"/>
      <c r="I9" s="231"/>
      <c r="J9" s="231"/>
      <c r="K9" s="231"/>
      <c r="L9" s="231"/>
      <c r="M9" s="231"/>
      <c r="N9" s="231"/>
      <c r="O9" s="231"/>
      <c r="P9" s="231"/>
      <c r="Q9" s="231"/>
      <c r="R9" s="231"/>
      <c r="S9" s="231"/>
      <c r="T9" s="231"/>
      <c r="U9" s="231"/>
      <c r="V9" s="231"/>
      <c r="W9" s="231"/>
      <c r="X9" s="231"/>
      <c r="Y9" s="30"/>
      <c r="Z9" s="418" t="s">
        <v>12</v>
      </c>
      <c r="AA9" s="418"/>
      <c r="AB9" s="418"/>
      <c r="AC9" s="418"/>
      <c r="AD9" s="418"/>
      <c r="AE9" s="419"/>
      <c r="AF9" s="419"/>
      <c r="AG9" s="419"/>
      <c r="AH9" s="419"/>
      <c r="AI9" s="419"/>
      <c r="AJ9" s="419"/>
      <c r="AK9" s="419"/>
      <c r="AL9" s="419"/>
      <c r="AM9" s="419"/>
      <c r="AN9" s="419"/>
      <c r="AO9" s="419"/>
      <c r="AP9" s="419"/>
    </row>
    <row r="10" spans="2:44" ht="30.95" customHeight="1" x14ac:dyDescent="0.15">
      <c r="B10" s="231"/>
      <c r="C10" s="231"/>
      <c r="D10" s="231"/>
      <c r="E10" s="231"/>
      <c r="F10" s="231"/>
      <c r="G10" s="231"/>
      <c r="H10" s="231"/>
      <c r="I10" s="231"/>
      <c r="J10" s="231"/>
      <c r="K10" s="231"/>
      <c r="L10" s="231"/>
      <c r="M10" s="231"/>
      <c r="N10" s="231"/>
      <c r="O10" s="231"/>
      <c r="P10" s="231"/>
      <c r="Q10" s="231"/>
      <c r="R10" s="231"/>
      <c r="S10" s="231"/>
      <c r="T10" s="231"/>
      <c r="U10" s="231"/>
      <c r="V10" s="231"/>
      <c r="W10" s="231"/>
      <c r="X10" s="231"/>
      <c r="Y10" s="30"/>
      <c r="Z10" s="243" t="s">
        <v>13</v>
      </c>
      <c r="AA10" s="243"/>
      <c r="AB10" s="243"/>
      <c r="AC10" s="243"/>
      <c r="AD10" s="243"/>
      <c r="AE10" s="244"/>
      <c r="AF10" s="244"/>
      <c r="AG10" s="245"/>
      <c r="AH10" s="33" t="s">
        <v>11</v>
      </c>
      <c r="AI10" s="244"/>
      <c r="AJ10" s="246"/>
      <c r="AK10" s="246"/>
      <c r="AL10" s="246"/>
      <c r="AM10" s="33" t="s">
        <v>11</v>
      </c>
      <c r="AN10" s="244"/>
      <c r="AO10" s="244"/>
      <c r="AP10" s="244"/>
    </row>
    <row r="11" spans="2:44" ht="9.9499999999999993" customHeight="1" thickBot="1" x14ac:dyDescent="0.2">
      <c r="B11" s="72"/>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row>
    <row r="12" spans="2:44" ht="18" customHeight="1" thickBot="1" x14ac:dyDescent="0.2">
      <c r="B12" s="74" t="s">
        <v>15</v>
      </c>
      <c r="C12" s="235" t="s">
        <v>16</v>
      </c>
      <c r="D12" s="236"/>
      <c r="E12" s="236"/>
      <c r="F12" s="236"/>
      <c r="G12" s="236"/>
      <c r="H12" s="236"/>
      <c r="I12" s="237"/>
      <c r="J12" s="235" t="s">
        <v>17</v>
      </c>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238"/>
      <c r="AP12" s="237"/>
    </row>
    <row r="13" spans="2:44" ht="23.1" customHeight="1" x14ac:dyDescent="0.15">
      <c r="B13" s="197">
        <v>1</v>
      </c>
      <c r="C13" s="240" t="s">
        <v>18</v>
      </c>
      <c r="D13" s="240"/>
      <c r="E13" s="240"/>
      <c r="F13" s="240"/>
      <c r="G13" s="240"/>
      <c r="H13" s="240"/>
      <c r="I13" s="240"/>
      <c r="J13" s="51" t="s">
        <v>19</v>
      </c>
      <c r="K13" s="227" t="s">
        <v>20</v>
      </c>
      <c r="L13" s="227"/>
      <c r="M13" s="227"/>
      <c r="N13" s="227"/>
      <c r="O13" s="227"/>
      <c r="P13" s="52" t="s">
        <v>19</v>
      </c>
      <c r="Q13" s="227" t="s">
        <v>21</v>
      </c>
      <c r="R13" s="227"/>
      <c r="S13" s="227"/>
      <c r="T13" s="227"/>
      <c r="U13" s="52" t="s">
        <v>19</v>
      </c>
      <c r="V13" s="227" t="s">
        <v>22</v>
      </c>
      <c r="W13" s="227"/>
      <c r="X13" s="227"/>
      <c r="Y13" s="227"/>
      <c r="Z13" s="227"/>
      <c r="AA13" s="227"/>
      <c r="AB13" s="52" t="s">
        <v>19</v>
      </c>
      <c r="AC13" s="227" t="s">
        <v>23</v>
      </c>
      <c r="AD13" s="227"/>
      <c r="AE13" s="227"/>
      <c r="AF13" s="52" t="s">
        <v>19</v>
      </c>
      <c r="AG13" s="227" t="s">
        <v>24</v>
      </c>
      <c r="AH13" s="227"/>
      <c r="AI13" s="227"/>
      <c r="AJ13" s="52" t="s">
        <v>19</v>
      </c>
      <c r="AK13" s="227" t="s">
        <v>25</v>
      </c>
      <c r="AL13" s="227"/>
      <c r="AM13" s="227"/>
      <c r="AN13" s="227"/>
      <c r="AO13" s="227"/>
      <c r="AP13" s="229"/>
      <c r="AR13" s="179" t="str">
        <f>IF(プルダウンリスト!$S$3=1,"農業の場合は、備考欄に耕作面積を記載してください。","")</f>
        <v/>
      </c>
    </row>
    <row r="14" spans="2:44" ht="23.1" customHeight="1" x14ac:dyDescent="0.15">
      <c r="B14" s="239"/>
      <c r="C14" s="241"/>
      <c r="D14" s="241"/>
      <c r="E14" s="241"/>
      <c r="F14" s="241"/>
      <c r="G14" s="241"/>
      <c r="H14" s="241"/>
      <c r="I14" s="241"/>
      <c r="J14" s="53" t="s">
        <v>19</v>
      </c>
      <c r="K14" s="228" t="s">
        <v>26</v>
      </c>
      <c r="L14" s="228"/>
      <c r="M14" s="228"/>
      <c r="N14" s="228"/>
      <c r="O14" s="228"/>
      <c r="P14" s="54" t="s">
        <v>19</v>
      </c>
      <c r="Q14" s="228" t="s">
        <v>27</v>
      </c>
      <c r="R14" s="228"/>
      <c r="S14" s="228"/>
      <c r="T14" s="228"/>
      <c r="U14" s="54" t="s">
        <v>19</v>
      </c>
      <c r="V14" s="228" t="s">
        <v>28</v>
      </c>
      <c r="W14" s="228"/>
      <c r="X14" s="228"/>
      <c r="Y14" s="228"/>
      <c r="Z14" s="228"/>
      <c r="AA14" s="228"/>
      <c r="AB14" s="54" t="s">
        <v>19</v>
      </c>
      <c r="AC14" s="228" t="s">
        <v>29</v>
      </c>
      <c r="AD14" s="228"/>
      <c r="AE14" s="228"/>
      <c r="AF14" s="228"/>
      <c r="AG14" s="228"/>
      <c r="AH14" s="228"/>
      <c r="AI14" s="228"/>
      <c r="AJ14" s="54" t="s">
        <v>19</v>
      </c>
      <c r="AK14" s="228" t="s">
        <v>30</v>
      </c>
      <c r="AL14" s="228"/>
      <c r="AM14" s="228"/>
      <c r="AN14" s="228"/>
      <c r="AO14" s="228"/>
      <c r="AP14" s="230"/>
      <c r="AR14" s="179" t="str">
        <f>IF(プルダウンリスト!$Q$3=0,"業種を選択してください。","")</f>
        <v>業種を選択してください。</v>
      </c>
    </row>
    <row r="15" spans="2:44" ht="23.1" customHeight="1" x14ac:dyDescent="0.15">
      <c r="B15" s="239"/>
      <c r="C15" s="241"/>
      <c r="D15" s="241"/>
      <c r="E15" s="241"/>
      <c r="F15" s="241"/>
      <c r="G15" s="241"/>
      <c r="H15" s="241"/>
      <c r="I15" s="241"/>
      <c r="J15" s="53" t="s">
        <v>19</v>
      </c>
      <c r="K15" s="75" t="s">
        <v>31</v>
      </c>
      <c r="L15" s="75"/>
      <c r="M15" s="75"/>
      <c r="N15" s="76"/>
      <c r="O15" s="76"/>
      <c r="P15" s="77"/>
      <c r="Q15" s="78"/>
      <c r="R15" s="78"/>
      <c r="S15" s="78"/>
      <c r="U15" s="54" t="s">
        <v>19</v>
      </c>
      <c r="V15" s="228" t="s">
        <v>32</v>
      </c>
      <c r="W15" s="228"/>
      <c r="X15" s="228"/>
      <c r="Y15" s="228"/>
      <c r="Z15" s="228"/>
      <c r="AA15" s="228"/>
      <c r="AB15" s="54" t="s">
        <v>19</v>
      </c>
      <c r="AC15" s="228" t="s">
        <v>33</v>
      </c>
      <c r="AD15" s="228"/>
      <c r="AE15" s="228"/>
      <c r="AF15" s="228"/>
      <c r="AG15" s="228"/>
      <c r="AH15" s="228"/>
      <c r="AI15" s="228"/>
      <c r="AJ15" s="54" t="s">
        <v>19</v>
      </c>
      <c r="AK15" s="228" t="s">
        <v>34</v>
      </c>
      <c r="AL15" s="228"/>
      <c r="AM15" s="228"/>
      <c r="AN15" s="228"/>
      <c r="AO15" s="228"/>
      <c r="AP15" s="230"/>
    </row>
    <row r="16" spans="2:44" ht="23.1" customHeight="1" thickBot="1" x14ac:dyDescent="0.2">
      <c r="B16" s="198"/>
      <c r="C16" s="242"/>
      <c r="D16" s="242"/>
      <c r="E16" s="242"/>
      <c r="F16" s="242"/>
      <c r="G16" s="242"/>
      <c r="H16" s="242"/>
      <c r="I16" s="242"/>
      <c r="J16" s="55" t="s">
        <v>19</v>
      </c>
      <c r="K16" s="247" t="s">
        <v>35</v>
      </c>
      <c r="L16" s="247"/>
      <c r="M16" s="247"/>
      <c r="N16" s="247"/>
      <c r="O16" s="247"/>
      <c r="P16" s="56" t="s">
        <v>19</v>
      </c>
      <c r="Q16" s="232" t="s">
        <v>36</v>
      </c>
      <c r="R16" s="232"/>
      <c r="S16" s="232"/>
      <c r="T16" s="232"/>
      <c r="U16" s="232"/>
      <c r="V16" s="79"/>
      <c r="W16" s="56" t="s">
        <v>19</v>
      </c>
      <c r="X16" s="232" t="s">
        <v>37</v>
      </c>
      <c r="Y16" s="232"/>
      <c r="Z16" s="232"/>
      <c r="AA16" s="232"/>
      <c r="AB16" s="56" t="s">
        <v>19</v>
      </c>
      <c r="AC16" s="234" t="s">
        <v>38</v>
      </c>
      <c r="AD16" s="234"/>
      <c r="AE16" s="233"/>
      <c r="AF16" s="233"/>
      <c r="AG16" s="233"/>
      <c r="AH16" s="233"/>
      <c r="AI16" s="233"/>
      <c r="AJ16" s="233"/>
      <c r="AK16" s="233"/>
      <c r="AL16" s="233"/>
      <c r="AM16" s="233"/>
      <c r="AN16" s="233"/>
      <c r="AO16" s="233"/>
      <c r="AP16" s="80" t="s">
        <v>39</v>
      </c>
      <c r="AQ16" s="81"/>
    </row>
    <row r="17" spans="2:45" ht="23.1" customHeight="1" x14ac:dyDescent="0.15">
      <c r="B17" s="197">
        <v>2</v>
      </c>
      <c r="C17" s="199" t="s">
        <v>40</v>
      </c>
      <c r="D17" s="352"/>
      <c r="E17" s="352"/>
      <c r="F17" s="352"/>
      <c r="G17" s="352"/>
      <c r="H17" s="352"/>
      <c r="I17" s="353"/>
      <c r="J17" s="405"/>
      <c r="K17" s="406"/>
      <c r="L17" s="406"/>
      <c r="M17" s="406"/>
      <c r="N17" s="406"/>
      <c r="O17" s="406"/>
      <c r="P17" s="406"/>
      <c r="Q17" s="406"/>
      <c r="R17" s="406"/>
      <c r="S17" s="406"/>
      <c r="T17" s="406"/>
      <c r="U17" s="406"/>
      <c r="V17" s="406"/>
      <c r="W17" s="406"/>
      <c r="X17" s="406"/>
      <c r="Y17" s="406"/>
      <c r="Z17" s="406"/>
      <c r="AA17" s="406"/>
      <c r="AB17" s="406"/>
      <c r="AC17" s="406"/>
      <c r="AD17" s="406"/>
      <c r="AE17" s="406"/>
      <c r="AF17" s="406"/>
      <c r="AG17" s="406"/>
      <c r="AH17" s="406"/>
      <c r="AI17" s="406"/>
      <c r="AJ17" s="406"/>
      <c r="AK17" s="406"/>
      <c r="AL17" s="406"/>
      <c r="AM17" s="406"/>
      <c r="AN17" s="406"/>
      <c r="AO17" s="406"/>
      <c r="AP17" s="407"/>
    </row>
    <row r="18" spans="2:45" ht="39.950000000000003" customHeight="1" thickBot="1" x14ac:dyDescent="0.2">
      <c r="B18" s="198"/>
      <c r="C18" s="394" t="s">
        <v>41</v>
      </c>
      <c r="D18" s="344"/>
      <c r="E18" s="344"/>
      <c r="F18" s="344"/>
      <c r="G18" s="344"/>
      <c r="H18" s="344"/>
      <c r="I18" s="395"/>
      <c r="J18" s="402"/>
      <c r="K18" s="403"/>
      <c r="L18" s="403"/>
      <c r="M18" s="403"/>
      <c r="N18" s="403"/>
      <c r="O18" s="403"/>
      <c r="P18" s="403"/>
      <c r="Q18" s="403"/>
      <c r="R18" s="403"/>
      <c r="S18" s="403"/>
      <c r="T18" s="403"/>
      <c r="U18" s="403"/>
      <c r="V18" s="403"/>
      <c r="W18" s="403"/>
      <c r="X18" s="403"/>
      <c r="Y18" s="403"/>
      <c r="Z18" s="403"/>
      <c r="AA18" s="403"/>
      <c r="AB18" s="403"/>
      <c r="AC18" s="404"/>
      <c r="AD18" s="397" t="s">
        <v>42</v>
      </c>
      <c r="AE18" s="368"/>
      <c r="AF18" s="368"/>
      <c r="AG18" s="398"/>
      <c r="AH18" s="399"/>
      <c r="AI18" s="400"/>
      <c r="AJ18" s="82" t="s">
        <v>43</v>
      </c>
      <c r="AK18" s="400"/>
      <c r="AL18" s="400"/>
      <c r="AM18" s="82" t="s">
        <v>5</v>
      </c>
      <c r="AN18" s="400"/>
      <c r="AO18" s="400"/>
      <c r="AP18" s="83" t="s">
        <v>44</v>
      </c>
      <c r="AR18" s="179" t="str">
        <f>IF($J$18="","就労者の氏名を記載してください。","")</f>
        <v>就労者の氏名を記載してください。</v>
      </c>
    </row>
    <row r="19" spans="2:45" ht="36.950000000000003" customHeight="1" thickBot="1" x14ac:dyDescent="0.2">
      <c r="B19" s="84">
        <v>3</v>
      </c>
      <c r="C19" s="274" t="s">
        <v>45</v>
      </c>
      <c r="D19" s="275"/>
      <c r="E19" s="275"/>
      <c r="F19" s="275"/>
      <c r="G19" s="275"/>
      <c r="H19" s="275"/>
      <c r="I19" s="276"/>
      <c r="J19" s="53" t="s">
        <v>19</v>
      </c>
      <c r="K19" s="214" t="s">
        <v>46</v>
      </c>
      <c r="L19" s="214"/>
      <c r="M19" s="54" t="s">
        <v>19</v>
      </c>
      <c r="N19" s="214" t="s">
        <v>47</v>
      </c>
      <c r="O19" s="215"/>
      <c r="P19" s="396" t="s">
        <v>216</v>
      </c>
      <c r="Q19" s="284"/>
      <c r="R19" s="284"/>
      <c r="S19" s="284"/>
      <c r="T19" s="284"/>
      <c r="U19" s="284"/>
      <c r="V19" s="284"/>
      <c r="W19" s="284"/>
      <c r="X19" s="370"/>
      <c r="Y19" s="371"/>
      <c r="Z19" s="85" t="s">
        <v>4</v>
      </c>
      <c r="AA19" s="401"/>
      <c r="AB19" s="401"/>
      <c r="AC19" s="85" t="s">
        <v>5</v>
      </c>
      <c r="AD19" s="401"/>
      <c r="AE19" s="401"/>
      <c r="AF19" s="85" t="s">
        <v>6</v>
      </c>
      <c r="AG19" s="85" t="s">
        <v>48</v>
      </c>
      <c r="AH19" s="401"/>
      <c r="AI19" s="401"/>
      <c r="AJ19" s="85" t="s">
        <v>4</v>
      </c>
      <c r="AK19" s="401"/>
      <c r="AL19" s="401"/>
      <c r="AM19" s="85" t="s">
        <v>5</v>
      </c>
      <c r="AN19" s="401"/>
      <c r="AO19" s="401"/>
      <c r="AP19" s="86" t="s">
        <v>6</v>
      </c>
      <c r="AR19" s="179" t="str">
        <f>IF(AND($J$19=プルダウンリスト!$N$3,$M$19=プルダウンリスト!$N$3),"無期・有期を選択してください。",IF(AND($J$19=プルダウンリスト!$N$4,$M$19=プルダウンリスト!$N$4),"いずれか一方のみチェックしてください。",IF(AND(OR($J$19=プルダウンリスト!$N$4,$M$19=プルダウンリスト!$N$4),OR($X$19="",$AA$19="",$AD$19="")),"雇用開始日を記載してください。",IF(AND($M$19=プルダウンリスト!$N$4,OR($AH$19="",$AK$19="",$AN$19="")),"雇用終了日を記載してください。",IF(プルダウンリスト!$X$5=1,"雇用開始日と終了日の大小関係に誤りがあります。",IF(AND($M$19=プルダウンリスト!$N$4,プルダウンリスト!$Q$16=0),"No.14の（雇用契約の）満了後の更新の有無を併せて記載してください。",""))))))</f>
        <v>無期・有期を選択してください。</v>
      </c>
    </row>
    <row r="20" spans="2:45" ht="30.95" customHeight="1" thickBot="1" x14ac:dyDescent="0.2">
      <c r="B20" s="197">
        <v>4</v>
      </c>
      <c r="C20" s="351" t="s">
        <v>49</v>
      </c>
      <c r="D20" s="352"/>
      <c r="E20" s="352"/>
      <c r="F20" s="352"/>
      <c r="G20" s="352"/>
      <c r="H20" s="352"/>
      <c r="I20" s="353"/>
      <c r="J20" s="452" t="s">
        <v>50</v>
      </c>
      <c r="K20" s="453"/>
      <c r="L20" s="453"/>
      <c r="M20" s="454"/>
      <c r="N20" s="375" t="str">
        <f>IF($AE$5="","",$AE$5)</f>
        <v/>
      </c>
      <c r="O20" s="376"/>
      <c r="P20" s="376"/>
      <c r="Q20" s="376"/>
      <c r="R20" s="376"/>
      <c r="S20" s="376"/>
      <c r="T20" s="376"/>
      <c r="U20" s="376"/>
      <c r="V20" s="376"/>
      <c r="W20" s="376"/>
      <c r="X20" s="376"/>
      <c r="Y20" s="376"/>
      <c r="Z20" s="376"/>
      <c r="AA20" s="376"/>
      <c r="AB20" s="376"/>
      <c r="AC20" s="376"/>
      <c r="AD20" s="376"/>
      <c r="AE20" s="376"/>
      <c r="AF20" s="376"/>
      <c r="AG20" s="376"/>
      <c r="AH20" s="376"/>
      <c r="AI20" s="376"/>
      <c r="AJ20" s="376"/>
      <c r="AK20" s="376"/>
      <c r="AL20" s="376"/>
      <c r="AM20" s="376"/>
      <c r="AN20" s="376"/>
      <c r="AO20" s="376"/>
      <c r="AP20" s="377"/>
      <c r="AR20" s="179" t="str">
        <f>IF($AE$5=$N$20,"就労先事業所が右上の事業所と異なる場合は、就労先事業所の名称を記載してください。","")</f>
        <v>就労先事業所が右上の事業所と異なる場合は、就労先事業所の名称を記載してください。</v>
      </c>
    </row>
    <row r="21" spans="2:45" ht="30.95" customHeight="1" thickBot="1" x14ac:dyDescent="0.2">
      <c r="B21" s="273"/>
      <c r="C21" s="372"/>
      <c r="D21" s="373"/>
      <c r="E21" s="373"/>
      <c r="F21" s="373"/>
      <c r="G21" s="373"/>
      <c r="H21" s="373"/>
      <c r="I21" s="374"/>
      <c r="J21" s="455" t="s">
        <v>51</v>
      </c>
      <c r="K21" s="456"/>
      <c r="L21" s="456"/>
      <c r="M21" s="457"/>
      <c r="N21" s="378" t="str">
        <f>IF($AE$7="","",$AE$7)</f>
        <v/>
      </c>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80"/>
      <c r="AR21" s="179" t="str">
        <f>IF($AE$7=$N$21,"就労先の住所が右上の事業所所在地と異なる場合は、就労先事業所の住所を記載してください。","")</f>
        <v>就労先の住所が右上の事業所所在地と異なる場合は、就労先事業所の住所を記載してください。</v>
      </c>
    </row>
    <row r="22" spans="2:45" ht="25.5" customHeight="1" x14ac:dyDescent="0.15">
      <c r="B22" s="197">
        <v>5</v>
      </c>
      <c r="C22" s="351" t="s">
        <v>52</v>
      </c>
      <c r="D22" s="352"/>
      <c r="E22" s="352"/>
      <c r="F22" s="352"/>
      <c r="G22" s="352"/>
      <c r="H22" s="352"/>
      <c r="I22" s="353"/>
      <c r="J22" s="53" t="s">
        <v>19</v>
      </c>
      <c r="K22" s="208" t="s">
        <v>53</v>
      </c>
      <c r="L22" s="208"/>
      <c r="M22" s="208"/>
      <c r="N22" s="54" t="s">
        <v>19</v>
      </c>
      <c r="O22" s="208" t="s">
        <v>54</v>
      </c>
      <c r="P22" s="208"/>
      <c r="Q22" s="208"/>
      <c r="R22" s="208"/>
      <c r="S22" s="208"/>
      <c r="T22" s="54" t="s">
        <v>19</v>
      </c>
      <c r="U22" s="208" t="s">
        <v>55</v>
      </c>
      <c r="V22" s="208"/>
      <c r="W22" s="208"/>
      <c r="X22" s="54" t="s">
        <v>19</v>
      </c>
      <c r="Y22" s="208" t="s">
        <v>56</v>
      </c>
      <c r="Z22" s="208"/>
      <c r="AA22" s="208"/>
      <c r="AB22" s="54" t="s">
        <v>19</v>
      </c>
      <c r="AC22" s="208" t="s">
        <v>57</v>
      </c>
      <c r="AD22" s="208"/>
      <c r="AE22" s="208"/>
      <c r="AF22" s="208"/>
      <c r="AG22" s="208"/>
      <c r="AH22" s="54" t="s">
        <v>19</v>
      </c>
      <c r="AI22" s="208" t="s">
        <v>58</v>
      </c>
      <c r="AJ22" s="208"/>
      <c r="AK22" s="208"/>
      <c r="AL22" s="208"/>
      <c r="AM22" s="208"/>
      <c r="AN22" s="54" t="s">
        <v>19</v>
      </c>
      <c r="AO22" s="208" t="s">
        <v>59</v>
      </c>
      <c r="AP22" s="209"/>
      <c r="AR22" s="179" t="str">
        <f>IF(プルダウンリスト!$Q$4=0,"雇用形態を選択してください。",IF(プルダウンリスト!$Q$4&gt;1,"雇用形態は１つだけ選択してください。",""))</f>
        <v>雇用形態を選択してください。</v>
      </c>
    </row>
    <row r="23" spans="2:45" ht="25.5" customHeight="1" thickBot="1" x14ac:dyDescent="0.2">
      <c r="B23" s="198"/>
      <c r="C23" s="354"/>
      <c r="D23" s="355"/>
      <c r="E23" s="355"/>
      <c r="F23" s="355"/>
      <c r="G23" s="355"/>
      <c r="H23" s="355"/>
      <c r="I23" s="356"/>
      <c r="J23" s="53" t="s">
        <v>19</v>
      </c>
      <c r="K23" s="226" t="s">
        <v>60</v>
      </c>
      <c r="L23" s="226"/>
      <c r="M23" s="226"/>
      <c r="N23" s="54" t="s">
        <v>19</v>
      </c>
      <c r="O23" s="226" t="s">
        <v>61</v>
      </c>
      <c r="P23" s="226"/>
      <c r="Q23" s="226"/>
      <c r="R23" s="226"/>
      <c r="S23" s="226"/>
      <c r="T23" s="54" t="s">
        <v>19</v>
      </c>
      <c r="U23" s="226" t="s">
        <v>62</v>
      </c>
      <c r="V23" s="226"/>
      <c r="W23" s="226"/>
      <c r="X23" s="54" t="s">
        <v>19</v>
      </c>
      <c r="Y23" s="226" t="s">
        <v>63</v>
      </c>
      <c r="Z23" s="226"/>
      <c r="AA23" s="226"/>
      <c r="AB23" s="54" t="s">
        <v>19</v>
      </c>
      <c r="AC23" s="226" t="s">
        <v>64</v>
      </c>
      <c r="AD23" s="226"/>
      <c r="AE23" s="226"/>
      <c r="AF23" s="54" t="s">
        <v>19</v>
      </c>
      <c r="AG23" s="226" t="s">
        <v>65</v>
      </c>
      <c r="AH23" s="226"/>
      <c r="AI23" s="408"/>
      <c r="AJ23" s="409"/>
      <c r="AK23" s="409"/>
      <c r="AL23" s="409"/>
      <c r="AM23" s="409"/>
      <c r="AN23" s="409"/>
      <c r="AO23" s="409"/>
      <c r="AP23" s="87" t="s">
        <v>66</v>
      </c>
      <c r="AR23" s="179" t="str">
        <f>IF(AND(プルダウンリスト!$Q$19&gt;0,$J$50=""),"備考欄に職務内容を詳細に記載してください。",IF(プルダウンリスト!$S$4&gt;0,"業務委託の場合は、自営業主として就労者本人が就労証明書を作成してください。",IF(プルダウンリスト!$Q$20&gt;0,"給金が発生しない場合は保育の必要性がが高い就労とみなされません。","")))</f>
        <v/>
      </c>
    </row>
    <row r="24" spans="2:45" ht="18" customHeight="1" x14ac:dyDescent="0.15">
      <c r="B24" s="272">
        <v>6</v>
      </c>
      <c r="C24" s="274" t="s">
        <v>67</v>
      </c>
      <c r="D24" s="275"/>
      <c r="E24" s="275"/>
      <c r="F24" s="275"/>
      <c r="G24" s="275"/>
      <c r="H24" s="275"/>
      <c r="I24" s="276"/>
      <c r="J24" s="88" t="s">
        <v>68</v>
      </c>
      <c r="K24" s="89" t="s">
        <v>69</v>
      </c>
      <c r="L24" s="89" t="s">
        <v>70</v>
      </c>
      <c r="M24" s="89" t="s">
        <v>71</v>
      </c>
      <c r="N24" s="89" t="s">
        <v>72</v>
      </c>
      <c r="O24" s="89" t="s">
        <v>73</v>
      </c>
      <c r="P24" s="89" t="s">
        <v>44</v>
      </c>
      <c r="Q24" s="90" t="s">
        <v>74</v>
      </c>
      <c r="R24" s="254" t="s">
        <v>75</v>
      </c>
      <c r="S24" s="255"/>
      <c r="T24" s="255"/>
      <c r="U24" s="258" t="s">
        <v>76</v>
      </c>
      <c r="V24" s="259"/>
      <c r="W24" s="262"/>
      <c r="X24" s="262"/>
      <c r="Y24" s="262"/>
      <c r="Z24" s="259" t="s">
        <v>77</v>
      </c>
      <c r="AA24" s="259"/>
      <c r="AB24" s="262"/>
      <c r="AC24" s="262"/>
      <c r="AD24" s="259" t="s">
        <v>78</v>
      </c>
      <c r="AE24" s="259"/>
      <c r="AF24" s="259" t="s">
        <v>79</v>
      </c>
      <c r="AG24" s="259"/>
      <c r="AH24" s="259"/>
      <c r="AI24" s="259"/>
      <c r="AJ24" s="264"/>
      <c r="AK24" s="264"/>
      <c r="AL24" s="264"/>
      <c r="AM24" s="266" t="s">
        <v>80</v>
      </c>
      <c r="AN24" s="266"/>
      <c r="AO24" s="266"/>
      <c r="AP24" s="267"/>
      <c r="AR24" s="179" t="str">
        <f>IF(AND($W$24="",$X$30=""),"固定就労または変則就労の就労時間を記載してください。",IF(AND($W$24&gt;0,プルダウンリスト!$Q$5=0),"就労する曜日を選択してください。",""))</f>
        <v>固定就労または変則就労の就労時間を記載してください。</v>
      </c>
    </row>
    <row r="25" spans="2:45" ht="27.95" customHeight="1" x14ac:dyDescent="0.15">
      <c r="B25" s="308"/>
      <c r="C25" s="309"/>
      <c r="D25" s="310"/>
      <c r="E25" s="310"/>
      <c r="F25" s="310"/>
      <c r="G25" s="310"/>
      <c r="H25" s="310"/>
      <c r="I25" s="311"/>
      <c r="J25" s="57" t="s">
        <v>19</v>
      </c>
      <c r="K25" s="58" t="s">
        <v>19</v>
      </c>
      <c r="L25" s="58" t="s">
        <v>19</v>
      </c>
      <c r="M25" s="58" t="s">
        <v>19</v>
      </c>
      <c r="N25" s="58" t="s">
        <v>19</v>
      </c>
      <c r="O25" s="58" t="s">
        <v>19</v>
      </c>
      <c r="P25" s="58" t="s">
        <v>19</v>
      </c>
      <c r="Q25" s="58" t="s">
        <v>19</v>
      </c>
      <c r="R25" s="256"/>
      <c r="S25" s="257"/>
      <c r="T25" s="257"/>
      <c r="U25" s="260"/>
      <c r="V25" s="261"/>
      <c r="W25" s="263"/>
      <c r="X25" s="263"/>
      <c r="Y25" s="263"/>
      <c r="Z25" s="261"/>
      <c r="AA25" s="261"/>
      <c r="AB25" s="263"/>
      <c r="AC25" s="263"/>
      <c r="AD25" s="261"/>
      <c r="AE25" s="261"/>
      <c r="AF25" s="261"/>
      <c r="AG25" s="261"/>
      <c r="AH25" s="261"/>
      <c r="AI25" s="261"/>
      <c r="AJ25" s="265"/>
      <c r="AK25" s="265"/>
      <c r="AL25" s="265"/>
      <c r="AM25" s="268"/>
      <c r="AN25" s="268"/>
      <c r="AO25" s="268"/>
      <c r="AP25" s="269"/>
      <c r="AR25" s="179" t="str">
        <f>IF(プルダウンリスト!$S$30=1,"月間の就労時間が保育要件を満たしていません。","")</f>
        <v/>
      </c>
      <c r="AS25" s="179"/>
    </row>
    <row r="26" spans="2:45" ht="33" customHeight="1" x14ac:dyDescent="0.15">
      <c r="B26" s="308"/>
      <c r="C26" s="309"/>
      <c r="D26" s="310"/>
      <c r="E26" s="310"/>
      <c r="F26" s="310"/>
      <c r="G26" s="310"/>
      <c r="H26" s="310"/>
      <c r="I26" s="311"/>
      <c r="J26" s="251" t="s">
        <v>81</v>
      </c>
      <c r="K26" s="252"/>
      <c r="L26" s="252"/>
      <c r="M26" s="252"/>
      <c r="N26" s="252"/>
      <c r="O26" s="252"/>
      <c r="P26" s="252"/>
      <c r="Q26" s="253"/>
      <c r="R26" s="293" t="s">
        <v>76</v>
      </c>
      <c r="S26" s="294"/>
      <c r="T26" s="357"/>
      <c r="U26" s="357"/>
      <c r="V26" s="357"/>
      <c r="W26" s="91" t="s">
        <v>6</v>
      </c>
      <c r="X26" s="92"/>
      <c r="Y26" s="358" t="s">
        <v>82</v>
      </c>
      <c r="Z26" s="252"/>
      <c r="AA26" s="252"/>
      <c r="AB26" s="252"/>
      <c r="AC26" s="252"/>
      <c r="AD26" s="252"/>
      <c r="AE26" s="252"/>
      <c r="AF26" s="293" t="s">
        <v>83</v>
      </c>
      <c r="AG26" s="294"/>
      <c r="AH26" s="357"/>
      <c r="AI26" s="357"/>
      <c r="AJ26" s="357"/>
      <c r="AK26" s="93" t="s">
        <v>6</v>
      </c>
      <c r="AL26" s="290"/>
      <c r="AM26" s="290"/>
      <c r="AN26" s="290"/>
      <c r="AO26" s="94"/>
      <c r="AP26" s="95"/>
      <c r="AR26" s="179" t="str">
        <f>IF(AND($W$24&gt;0,$T$26="",$AH$26=""),"一月当たり及び一週当たりの就労日数を記載してください。",IF(AND($W$24&gt;0,$T$26="",$AH$26&lt;&gt;""),"一月当たりの就労日数を記載してください。",IF(AND($W$24&gt;0,$T$26&lt;&gt;"",$AH$26=""),"一週当たりの就労日数を記載してください。","")))</f>
        <v/>
      </c>
    </row>
    <row r="27" spans="2:45" ht="33" customHeight="1" x14ac:dyDescent="0.15">
      <c r="B27" s="308"/>
      <c r="C27" s="309"/>
      <c r="D27" s="310"/>
      <c r="E27" s="310"/>
      <c r="F27" s="310"/>
      <c r="G27" s="310"/>
      <c r="H27" s="310"/>
      <c r="I27" s="311"/>
      <c r="J27" s="291" t="s">
        <v>84</v>
      </c>
      <c r="K27" s="292"/>
      <c r="L27" s="365"/>
      <c r="M27" s="365"/>
      <c r="N27" s="96" t="s">
        <v>85</v>
      </c>
      <c r="O27" s="365"/>
      <c r="P27" s="365"/>
      <c r="Q27" s="96" t="s">
        <v>78</v>
      </c>
      <c r="R27" s="367" t="s">
        <v>48</v>
      </c>
      <c r="S27" s="367"/>
      <c r="T27" s="367"/>
      <c r="U27" s="295"/>
      <c r="V27" s="295"/>
      <c r="W27" s="97" t="s">
        <v>85</v>
      </c>
      <c r="X27" s="295"/>
      <c r="Y27" s="295"/>
      <c r="Z27" s="97" t="s">
        <v>78</v>
      </c>
      <c r="AA27" s="366" t="s">
        <v>79</v>
      </c>
      <c r="AB27" s="366"/>
      <c r="AC27" s="366"/>
      <c r="AD27" s="366"/>
      <c r="AE27" s="364"/>
      <c r="AF27" s="364"/>
      <c r="AG27" s="98" t="s">
        <v>80</v>
      </c>
      <c r="AI27" s="98"/>
      <c r="AJ27" s="98"/>
      <c r="AK27" s="99"/>
      <c r="AL27" s="99"/>
      <c r="AM27" s="98"/>
      <c r="AN27" s="98"/>
      <c r="AO27" s="99"/>
      <c r="AP27" s="100"/>
      <c r="AR27" s="179" t="str">
        <f>IF(AND(プルダウンリスト!$Q6&gt;0,OR($L27="",$U27="")),"就労時間帯を記載してください。","")</f>
        <v/>
      </c>
    </row>
    <row r="28" spans="2:45" ht="33" customHeight="1" x14ac:dyDescent="0.15">
      <c r="B28" s="308"/>
      <c r="C28" s="309"/>
      <c r="D28" s="310"/>
      <c r="E28" s="310"/>
      <c r="F28" s="310"/>
      <c r="G28" s="310"/>
      <c r="H28" s="310"/>
      <c r="I28" s="311"/>
      <c r="J28" s="341" t="s">
        <v>86</v>
      </c>
      <c r="K28" s="342"/>
      <c r="L28" s="296"/>
      <c r="M28" s="296"/>
      <c r="N28" s="101" t="s">
        <v>85</v>
      </c>
      <c r="O28" s="296"/>
      <c r="P28" s="296"/>
      <c r="Q28" s="101" t="s">
        <v>78</v>
      </c>
      <c r="R28" s="347" t="s">
        <v>48</v>
      </c>
      <c r="S28" s="347"/>
      <c r="T28" s="347"/>
      <c r="U28" s="296"/>
      <c r="V28" s="296"/>
      <c r="W28" s="101" t="s">
        <v>85</v>
      </c>
      <c r="X28" s="296"/>
      <c r="Y28" s="296"/>
      <c r="Z28" s="101" t="s">
        <v>78</v>
      </c>
      <c r="AA28" s="343" t="s">
        <v>87</v>
      </c>
      <c r="AB28" s="343"/>
      <c r="AC28" s="343"/>
      <c r="AD28" s="343"/>
      <c r="AE28" s="345"/>
      <c r="AF28" s="345"/>
      <c r="AG28" s="102" t="s">
        <v>80</v>
      </c>
      <c r="AH28" s="103"/>
      <c r="AI28" s="104"/>
      <c r="AJ28" s="104"/>
      <c r="AK28" s="103"/>
      <c r="AL28" s="103"/>
      <c r="AM28" s="104"/>
      <c r="AN28" s="104"/>
      <c r="AO28" s="103"/>
      <c r="AP28" s="105"/>
      <c r="AR28" s="179" t="str">
        <f>IF(AND(プルダウンリスト!$Q7&gt;0,OR($L28="",$U28="")),"就労時間帯を記載してください。","")</f>
        <v/>
      </c>
    </row>
    <row r="29" spans="2:45" ht="33" customHeight="1" thickBot="1" x14ac:dyDescent="0.2">
      <c r="B29" s="308"/>
      <c r="C29" s="283"/>
      <c r="D29" s="284"/>
      <c r="E29" s="284"/>
      <c r="F29" s="284"/>
      <c r="G29" s="284"/>
      <c r="H29" s="284"/>
      <c r="I29" s="285"/>
      <c r="J29" s="309" t="s">
        <v>88</v>
      </c>
      <c r="K29" s="310"/>
      <c r="L29" s="349"/>
      <c r="M29" s="349"/>
      <c r="N29" s="106" t="s">
        <v>85</v>
      </c>
      <c r="O29" s="350"/>
      <c r="P29" s="350"/>
      <c r="Q29" s="106" t="s">
        <v>78</v>
      </c>
      <c r="R29" s="348" t="s">
        <v>48</v>
      </c>
      <c r="S29" s="348"/>
      <c r="T29" s="348"/>
      <c r="U29" s="289"/>
      <c r="V29" s="289"/>
      <c r="W29" s="106" t="s">
        <v>85</v>
      </c>
      <c r="X29" s="289"/>
      <c r="Y29" s="289"/>
      <c r="Z29" s="106" t="s">
        <v>78</v>
      </c>
      <c r="AA29" s="344" t="s">
        <v>87</v>
      </c>
      <c r="AB29" s="344"/>
      <c r="AC29" s="344"/>
      <c r="AD29" s="344"/>
      <c r="AE29" s="346"/>
      <c r="AF29" s="346"/>
      <c r="AG29" s="43" t="s">
        <v>80</v>
      </c>
      <c r="AI29" s="107"/>
      <c r="AJ29" s="107"/>
      <c r="AM29" s="107"/>
      <c r="AN29" s="107"/>
      <c r="AP29" s="95"/>
      <c r="AR29" s="179" t="str">
        <f>IF(AND(プルダウンリスト!$Q8&gt;0,OR($L29="",$U29="")),"就労時間帯を記載してください。","")</f>
        <v/>
      </c>
    </row>
    <row r="30" spans="2:45" ht="33" customHeight="1" x14ac:dyDescent="0.15">
      <c r="B30" s="308"/>
      <c r="C30" s="387" t="s">
        <v>89</v>
      </c>
      <c r="D30" s="388"/>
      <c r="E30" s="388"/>
      <c r="F30" s="388"/>
      <c r="G30" s="388"/>
      <c r="H30" s="388"/>
      <c r="I30" s="388"/>
      <c r="J30" s="382" t="s">
        <v>90</v>
      </c>
      <c r="K30" s="383"/>
      <c r="L30" s="383"/>
      <c r="M30" s="383"/>
      <c r="N30" s="383"/>
      <c r="O30" s="383"/>
      <c r="P30" s="383"/>
      <c r="Q30" s="383"/>
      <c r="R30" s="59" t="s">
        <v>19</v>
      </c>
      <c r="S30" s="108" t="s">
        <v>76</v>
      </c>
      <c r="T30" s="109"/>
      <c r="U30" s="60" t="s">
        <v>19</v>
      </c>
      <c r="V30" s="108" t="s">
        <v>83</v>
      </c>
      <c r="W30" s="109"/>
      <c r="X30" s="393"/>
      <c r="Y30" s="393"/>
      <c r="Z30" s="393"/>
      <c r="AA30" s="250" t="s">
        <v>77</v>
      </c>
      <c r="AB30" s="250"/>
      <c r="AC30" s="393"/>
      <c r="AD30" s="393"/>
      <c r="AE30" s="110" t="s">
        <v>78</v>
      </c>
      <c r="AF30" s="109" t="s">
        <v>217</v>
      </c>
      <c r="AG30" s="109"/>
      <c r="AH30" s="109"/>
      <c r="AI30" s="111"/>
      <c r="AJ30" s="369"/>
      <c r="AK30" s="369"/>
      <c r="AL30" s="109" t="s">
        <v>80</v>
      </c>
      <c r="AM30" s="109"/>
      <c r="AN30" s="109"/>
      <c r="AO30" s="112"/>
      <c r="AP30" s="113"/>
      <c r="AR30" s="179" t="str">
        <f>IF(AND($R$30=プルダウンリスト!$N$3,$U$30=プルダウンリスト!$N$3,$X$30&gt;0),"月間または週間にチェックをしてください。",IF(プルダウンリスト!$S$31=1,"月間の就労時間が保育要件を満たしていません。",""))</f>
        <v/>
      </c>
    </row>
    <row r="31" spans="2:45" ht="33" customHeight="1" x14ac:dyDescent="0.15">
      <c r="B31" s="308"/>
      <c r="C31" s="389"/>
      <c r="D31" s="390"/>
      <c r="E31" s="390"/>
      <c r="F31" s="390"/>
      <c r="G31" s="390"/>
      <c r="H31" s="390"/>
      <c r="I31" s="390"/>
      <c r="J31" s="384" t="s">
        <v>91</v>
      </c>
      <c r="K31" s="343"/>
      <c r="L31" s="343"/>
      <c r="M31" s="343"/>
      <c r="N31" s="343"/>
      <c r="O31" s="343"/>
      <c r="P31" s="343"/>
      <c r="Q31" s="343"/>
      <c r="R31" s="61" t="s">
        <v>19</v>
      </c>
      <c r="S31" s="102" t="s">
        <v>76</v>
      </c>
      <c r="T31" s="114"/>
      <c r="U31" s="62" t="s">
        <v>19</v>
      </c>
      <c r="V31" s="102" t="s">
        <v>83</v>
      </c>
      <c r="W31" s="114"/>
      <c r="X31" s="345"/>
      <c r="Y31" s="345"/>
      <c r="Z31" s="345"/>
      <c r="AA31" s="102" t="s">
        <v>6</v>
      </c>
      <c r="AB31" s="102"/>
      <c r="AC31" s="102"/>
      <c r="AD31" s="102"/>
      <c r="AE31" s="102"/>
      <c r="AF31" s="102"/>
      <c r="AG31" s="102"/>
      <c r="AH31" s="102"/>
      <c r="AI31" s="102"/>
      <c r="AJ31" s="102"/>
      <c r="AK31" s="102"/>
      <c r="AL31" s="115"/>
      <c r="AM31" s="102"/>
      <c r="AN31" s="102"/>
      <c r="AO31" s="102"/>
      <c r="AP31" s="116"/>
      <c r="AR31" s="179" t="str">
        <f>IF(AND($R$31=プルダウンリスト!$N$3,$U$31=プルダウンリスト!$N$3,$X$31&gt;0),"月間または週間にチェックをしてください。","")</f>
        <v/>
      </c>
    </row>
    <row r="32" spans="2:45" ht="33" customHeight="1" thickBot="1" x14ac:dyDescent="0.2">
      <c r="B32" s="282"/>
      <c r="C32" s="391"/>
      <c r="D32" s="392"/>
      <c r="E32" s="392"/>
      <c r="F32" s="392"/>
      <c r="G32" s="392"/>
      <c r="H32" s="392"/>
      <c r="I32" s="392"/>
      <c r="J32" s="385" t="s">
        <v>346</v>
      </c>
      <c r="K32" s="386"/>
      <c r="L32" s="386"/>
      <c r="M32" s="386"/>
      <c r="N32" s="386"/>
      <c r="O32" s="386"/>
      <c r="P32" s="386"/>
      <c r="Q32" s="386"/>
      <c r="R32" s="320"/>
      <c r="S32" s="321"/>
      <c r="T32" s="117" t="s">
        <v>92</v>
      </c>
      <c r="U32" s="321"/>
      <c r="V32" s="321"/>
      <c r="W32" s="117" t="s">
        <v>78</v>
      </c>
      <c r="X32" s="117" t="s">
        <v>48</v>
      </c>
      <c r="Y32" s="321"/>
      <c r="Z32" s="321"/>
      <c r="AA32" s="368" t="s">
        <v>92</v>
      </c>
      <c r="AB32" s="368"/>
      <c r="AC32" s="321"/>
      <c r="AD32" s="321"/>
      <c r="AE32" s="117" t="s">
        <v>78</v>
      </c>
      <c r="AF32" s="118" t="s">
        <v>218</v>
      </c>
      <c r="AG32" s="118"/>
      <c r="AH32" s="118"/>
      <c r="AI32" s="119"/>
      <c r="AJ32" s="381"/>
      <c r="AK32" s="381"/>
      <c r="AL32" s="118" t="s">
        <v>80</v>
      </c>
      <c r="AM32" s="118"/>
      <c r="AN32" s="118"/>
      <c r="AO32" s="120"/>
      <c r="AP32" s="121"/>
      <c r="AR32" s="179" t="str">
        <f>IF(AND($X$30&gt;0,OR($R$32="",$Y$32="")),"最も可能性の高い（勤務回数の多い）就労時間帯を記載してください。","")</f>
        <v/>
      </c>
    </row>
    <row r="33" spans="2:48" ht="33" customHeight="1" x14ac:dyDescent="0.15">
      <c r="B33" s="272">
        <v>7</v>
      </c>
      <c r="C33" s="274" t="s">
        <v>220</v>
      </c>
      <c r="D33" s="275"/>
      <c r="E33" s="275"/>
      <c r="F33" s="275"/>
      <c r="G33" s="275"/>
      <c r="H33" s="275"/>
      <c r="I33" s="276"/>
      <c r="J33" s="270" t="s">
        <v>93</v>
      </c>
      <c r="K33" s="250"/>
      <c r="L33" s="271"/>
      <c r="M33" s="359"/>
      <c r="N33" s="360"/>
      <c r="O33" s="360"/>
      <c r="P33" s="122" t="s">
        <v>4</v>
      </c>
      <c r="Q33" s="329"/>
      <c r="R33" s="329"/>
      <c r="S33" s="123" t="s">
        <v>5</v>
      </c>
      <c r="T33" s="124"/>
      <c r="U33" s="270" t="s">
        <v>93</v>
      </c>
      <c r="V33" s="250"/>
      <c r="W33" s="271"/>
      <c r="X33" s="361"/>
      <c r="Y33" s="362"/>
      <c r="Z33" s="362"/>
      <c r="AA33" s="122" t="s">
        <v>4</v>
      </c>
      <c r="AB33" s="329"/>
      <c r="AC33" s="329"/>
      <c r="AD33" s="123" t="s">
        <v>5</v>
      </c>
      <c r="AE33" s="124"/>
      <c r="AF33" s="270" t="s">
        <v>93</v>
      </c>
      <c r="AG33" s="250"/>
      <c r="AH33" s="271"/>
      <c r="AI33" s="361"/>
      <c r="AJ33" s="362"/>
      <c r="AK33" s="362"/>
      <c r="AL33" s="122" t="s">
        <v>4</v>
      </c>
      <c r="AM33" s="329"/>
      <c r="AN33" s="329"/>
      <c r="AO33" s="123" t="s">
        <v>5</v>
      </c>
      <c r="AP33" s="125"/>
      <c r="AR33" s="179" t="str">
        <f>IF(OR(プルダウンリスト!$U$26=2,プルダウンリスト!$U$27=2,プルダウンリスト!$U$28=2),"証明日を記載してください。",IF(OR(プルダウンリスト!$S$26=1,プルダウンリスト!$S$27=1,プルダウンリスト!$S$28=1),"就労実績が雇用開始日より前です。理由を備考欄に記載してください。",IF(OR(プルダウンリスト!$U$26=1,プルダウンリスト!$U$27=1,プルダウンリスト!$U$28=1),"就労実績が過去３か月より前です。理由を備考欄に記載してください。育児休業等取得による場合は、取得した休業に応じてNo.8/No.9/No.10を記載してください。","")))</f>
        <v>証明日を記載してください。</v>
      </c>
    </row>
    <row r="34" spans="2:48" ht="33" customHeight="1" thickBot="1" x14ac:dyDescent="0.2">
      <c r="B34" s="308"/>
      <c r="C34" s="309"/>
      <c r="D34" s="310"/>
      <c r="E34" s="310"/>
      <c r="F34" s="310"/>
      <c r="G34" s="310"/>
      <c r="H34" s="310"/>
      <c r="I34" s="311"/>
      <c r="J34" s="363"/>
      <c r="K34" s="289"/>
      <c r="L34" s="289"/>
      <c r="M34" s="126" t="s">
        <v>94</v>
      </c>
      <c r="N34" s="126"/>
      <c r="O34" s="420"/>
      <c r="P34" s="421"/>
      <c r="Q34" s="421"/>
      <c r="R34" s="126" t="s">
        <v>95</v>
      </c>
      <c r="S34" s="126"/>
      <c r="T34" s="127"/>
      <c r="U34" s="363"/>
      <c r="V34" s="289"/>
      <c r="W34" s="289"/>
      <c r="X34" s="126" t="s">
        <v>94</v>
      </c>
      <c r="Y34" s="128"/>
      <c r="Z34" s="420"/>
      <c r="AA34" s="421"/>
      <c r="AB34" s="421"/>
      <c r="AC34" s="126" t="s">
        <v>95</v>
      </c>
      <c r="AD34" s="126"/>
      <c r="AE34" s="127"/>
      <c r="AF34" s="363"/>
      <c r="AG34" s="289"/>
      <c r="AH34" s="289"/>
      <c r="AI34" s="126" t="s">
        <v>94</v>
      </c>
      <c r="AJ34" s="126"/>
      <c r="AK34" s="420"/>
      <c r="AL34" s="421"/>
      <c r="AM34" s="421"/>
      <c r="AN34" s="126" t="s">
        <v>95</v>
      </c>
      <c r="AO34" s="126"/>
      <c r="AP34" s="129"/>
      <c r="AR34" s="179" t="str">
        <f>IF(OR($O$34="",$Z$34="",$AK$34=""),"就労実績を３か月分記載してください。",IF(AND(OR(プルダウンリスト!$S$32=1,プルダウンリスト!$S$33=1,プルダウンリスト!$S$34=1),$J$50=""),"保育要件を満たしていない月があります。理由を備考欄に記載してください。育児休業等取得による場合は、取得した休業に応じてNo.8/No.9/No.10を記載してください。",IF(AND(OR(プルダウンリスト!$S$32=2,プルダウンリスト!$S$33=2,プルダウンリスト!$S$34=2),$J$50=""),"就労実績が少ない理由を備考欄に記載してください。育児休業等取得による場合は、取得した休業に応じてNo.8/No.9/No.10を記載してください。","")))</f>
        <v>就労実績を３か月分記載してください。</v>
      </c>
    </row>
    <row r="35" spans="2:48" ht="30" customHeight="1" x14ac:dyDescent="0.15">
      <c r="B35" s="272">
        <v>8</v>
      </c>
      <c r="C35" s="274" t="s">
        <v>96</v>
      </c>
      <c r="D35" s="275"/>
      <c r="E35" s="275"/>
      <c r="F35" s="275"/>
      <c r="G35" s="275"/>
      <c r="H35" s="275"/>
      <c r="I35" s="276"/>
      <c r="J35" s="63" t="s">
        <v>19</v>
      </c>
      <c r="K35" s="108" t="s">
        <v>98</v>
      </c>
      <c r="L35" s="109"/>
      <c r="M35" s="109"/>
      <c r="N35" s="60" t="s">
        <v>19</v>
      </c>
      <c r="O35" s="108" t="s">
        <v>99</v>
      </c>
      <c r="P35" s="109"/>
      <c r="Q35" s="108"/>
      <c r="R35" s="108"/>
      <c r="S35" s="108"/>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30"/>
      <c r="AR35" s="179" t="str">
        <f>IF(OR($O$34="",$Z$34="",$AK$34=""),"就労実績が３か月分ない場合は、今後の見込みを併せて記載してください。","")</f>
        <v>就労実績が３か月分ない場合は、今後の見込みを併せて記載してください。</v>
      </c>
    </row>
    <row r="36" spans="2:48" ht="32.450000000000003" customHeight="1" thickBot="1" x14ac:dyDescent="0.2">
      <c r="B36" s="282"/>
      <c r="C36" s="283"/>
      <c r="D36" s="284"/>
      <c r="E36" s="284"/>
      <c r="F36" s="284"/>
      <c r="G36" s="284"/>
      <c r="H36" s="284"/>
      <c r="I36" s="285"/>
      <c r="J36" s="286" t="s">
        <v>100</v>
      </c>
      <c r="K36" s="287"/>
      <c r="L36" s="288"/>
      <c r="M36" s="289"/>
      <c r="N36" s="289"/>
      <c r="O36" s="131" t="s">
        <v>4</v>
      </c>
      <c r="P36" s="340"/>
      <c r="Q36" s="340"/>
      <c r="R36" s="131" t="s">
        <v>5</v>
      </c>
      <c r="S36" s="340"/>
      <c r="T36" s="340"/>
      <c r="U36" s="131" t="s">
        <v>6</v>
      </c>
      <c r="V36" s="126" t="s">
        <v>101</v>
      </c>
      <c r="W36" s="289"/>
      <c r="X36" s="289"/>
      <c r="Y36" s="289"/>
      <c r="Z36" s="131" t="s">
        <v>4</v>
      </c>
      <c r="AA36" s="340"/>
      <c r="AB36" s="340"/>
      <c r="AC36" s="131" t="s">
        <v>5</v>
      </c>
      <c r="AD36" s="340"/>
      <c r="AE36" s="340"/>
      <c r="AF36" s="131" t="s">
        <v>6</v>
      </c>
      <c r="AG36" s="120"/>
      <c r="AH36" s="120"/>
      <c r="AI36" s="120"/>
      <c r="AJ36" s="120"/>
      <c r="AK36" s="120"/>
      <c r="AL36" s="120"/>
      <c r="AM36" s="126"/>
      <c r="AN36" s="126"/>
      <c r="AO36" s="132"/>
      <c r="AP36" s="133"/>
      <c r="AR36" s="179" t="str">
        <f>IF(プルダウンリスト!$Q$10&gt;1,"１つだけ選択してください。",IF(プルダウンリスト!$W$38=1,"休業開始日と終了日との大小関係に誤りがあります。",IF(プルダウンリスト!$X$38=1,"雇用開始日と休業開始日との大小関係に誤りがあります。","")))</f>
        <v/>
      </c>
    </row>
    <row r="37" spans="2:48" ht="30" customHeight="1" x14ac:dyDescent="0.15">
      <c r="B37" s="272">
        <v>9</v>
      </c>
      <c r="C37" s="274" t="s">
        <v>102</v>
      </c>
      <c r="D37" s="275"/>
      <c r="E37" s="275"/>
      <c r="F37" s="275"/>
      <c r="G37" s="275"/>
      <c r="H37" s="275"/>
      <c r="I37" s="276"/>
      <c r="J37" s="63" t="s">
        <v>19</v>
      </c>
      <c r="K37" s="108" t="s">
        <v>98</v>
      </c>
      <c r="L37" s="109"/>
      <c r="M37" s="112"/>
      <c r="N37" s="60" t="s">
        <v>19</v>
      </c>
      <c r="O37" s="108" t="s">
        <v>99</v>
      </c>
      <c r="P37" s="112"/>
      <c r="Q37" s="109"/>
      <c r="R37" s="60" t="s">
        <v>19</v>
      </c>
      <c r="S37" s="108" t="s">
        <v>103</v>
      </c>
      <c r="T37" s="112"/>
      <c r="U37" s="108"/>
      <c r="V37" s="134"/>
      <c r="W37" s="134"/>
      <c r="X37" s="134"/>
      <c r="Y37" s="134"/>
      <c r="Z37" s="134"/>
      <c r="AA37" s="134"/>
      <c r="AB37" s="134"/>
      <c r="AC37" s="134"/>
      <c r="AD37" s="134"/>
      <c r="AE37" s="134"/>
      <c r="AF37" s="134"/>
      <c r="AG37" s="134"/>
      <c r="AH37" s="134"/>
      <c r="AI37" s="134"/>
      <c r="AJ37" s="134"/>
      <c r="AK37" s="134"/>
      <c r="AL37" s="134"/>
      <c r="AM37" s="134"/>
      <c r="AN37" s="134"/>
      <c r="AO37" s="134"/>
      <c r="AP37" s="135"/>
      <c r="AR37" s="179" t="str">
        <f>IF(プルダウンリスト!$Q$11&gt;1,"１つだけ選択してください。","")</f>
        <v/>
      </c>
    </row>
    <row r="38" spans="2:48" ht="32.450000000000003" customHeight="1" thickBot="1" x14ac:dyDescent="0.2">
      <c r="B38" s="273"/>
      <c r="C38" s="277"/>
      <c r="D38" s="278"/>
      <c r="E38" s="278"/>
      <c r="F38" s="278"/>
      <c r="G38" s="278"/>
      <c r="H38" s="278"/>
      <c r="I38" s="279"/>
      <c r="J38" s="280" t="s">
        <v>100</v>
      </c>
      <c r="K38" s="281"/>
      <c r="L38" s="288"/>
      <c r="M38" s="289"/>
      <c r="N38" s="289"/>
      <c r="O38" s="136" t="s">
        <v>4</v>
      </c>
      <c r="P38" s="289"/>
      <c r="Q38" s="289"/>
      <c r="R38" s="136" t="s">
        <v>5</v>
      </c>
      <c r="S38" s="289"/>
      <c r="T38" s="289"/>
      <c r="U38" s="136" t="s">
        <v>6</v>
      </c>
      <c r="V38" s="136" t="s">
        <v>48</v>
      </c>
      <c r="W38" s="289"/>
      <c r="X38" s="289"/>
      <c r="Y38" s="289"/>
      <c r="Z38" s="136" t="s">
        <v>4</v>
      </c>
      <c r="AA38" s="289"/>
      <c r="AB38" s="289"/>
      <c r="AC38" s="136" t="s">
        <v>5</v>
      </c>
      <c r="AD38" s="289"/>
      <c r="AE38" s="289"/>
      <c r="AF38" s="136" t="s">
        <v>6</v>
      </c>
      <c r="AG38" s="132"/>
      <c r="AH38" s="136"/>
      <c r="AI38" s="136"/>
      <c r="AJ38" s="136"/>
      <c r="AK38" s="136"/>
      <c r="AL38" s="136"/>
      <c r="AM38" s="136"/>
      <c r="AN38" s="136"/>
      <c r="AO38" s="136"/>
      <c r="AP38" s="137"/>
      <c r="AR38" s="179" t="str">
        <f>IF(プルダウンリスト!$W$39=1,"休業開始日と終了日との大小関係に誤りがあります。",IF(プルダウンリスト!$X$39=1,"雇用開始日と休業開始日との大小関係に誤りがあります。",IF(プルダウンリスト!$V$38=1,"育児休業期間が産前・産後休暇期間と重複しています。",IF(プルダウンリスト!$V$38=2,"育児休業期間が産前・産後休暇期間以前です。",""))))</f>
        <v/>
      </c>
    </row>
    <row r="39" spans="2:48" ht="30" customHeight="1" x14ac:dyDescent="0.15">
      <c r="B39" s="272">
        <v>10</v>
      </c>
      <c r="C39" s="274" t="s">
        <v>104</v>
      </c>
      <c r="D39" s="275"/>
      <c r="E39" s="275"/>
      <c r="F39" s="275"/>
      <c r="G39" s="275"/>
      <c r="H39" s="275"/>
      <c r="I39" s="276"/>
      <c r="J39" s="63" t="s">
        <v>19</v>
      </c>
      <c r="K39" s="108" t="s">
        <v>98</v>
      </c>
      <c r="L39" s="109"/>
      <c r="M39" s="112"/>
      <c r="N39" s="60" t="s">
        <v>19</v>
      </c>
      <c r="O39" s="108" t="s">
        <v>99</v>
      </c>
      <c r="P39" s="112"/>
      <c r="Q39" s="112"/>
      <c r="R39" s="60" t="s">
        <v>19</v>
      </c>
      <c r="S39" s="108" t="s">
        <v>103</v>
      </c>
      <c r="T39" s="134"/>
      <c r="U39" s="112"/>
      <c r="V39" s="249" t="s">
        <v>105</v>
      </c>
      <c r="W39" s="250"/>
      <c r="X39" s="59" t="s">
        <v>19</v>
      </c>
      <c r="Y39" s="422" t="s">
        <v>106</v>
      </c>
      <c r="Z39" s="422"/>
      <c r="AA39" s="422"/>
      <c r="AB39" s="60" t="s">
        <v>19</v>
      </c>
      <c r="AC39" s="422" t="s">
        <v>107</v>
      </c>
      <c r="AD39" s="422"/>
      <c r="AE39" s="60" t="s">
        <v>19</v>
      </c>
      <c r="AF39" s="422" t="s">
        <v>108</v>
      </c>
      <c r="AG39" s="422"/>
      <c r="AH39" s="422"/>
      <c r="AI39" s="410"/>
      <c r="AJ39" s="411"/>
      <c r="AK39" s="411"/>
      <c r="AL39" s="411"/>
      <c r="AM39" s="411"/>
      <c r="AN39" s="411"/>
      <c r="AO39" s="411"/>
      <c r="AP39" s="130" t="s">
        <v>39</v>
      </c>
      <c r="AR39" s="179" t="str">
        <f>IF(プルダウンリスト!$Q$12&gt;1,"１つだけ選択してください。","")</f>
        <v/>
      </c>
    </row>
    <row r="40" spans="2:48" ht="32.450000000000003" customHeight="1" thickBot="1" x14ac:dyDescent="0.2">
      <c r="B40" s="273"/>
      <c r="C40" s="277"/>
      <c r="D40" s="278"/>
      <c r="E40" s="278"/>
      <c r="F40" s="278"/>
      <c r="G40" s="278"/>
      <c r="H40" s="278"/>
      <c r="I40" s="279"/>
      <c r="J40" s="325" t="s">
        <v>100</v>
      </c>
      <c r="K40" s="326"/>
      <c r="L40" s="288"/>
      <c r="M40" s="289"/>
      <c r="N40" s="289"/>
      <c r="O40" s="136" t="s">
        <v>4</v>
      </c>
      <c r="P40" s="289"/>
      <c r="Q40" s="289"/>
      <c r="R40" s="136" t="s">
        <v>5</v>
      </c>
      <c r="S40" s="289"/>
      <c r="T40" s="289"/>
      <c r="U40" s="136" t="s">
        <v>6</v>
      </c>
      <c r="V40" s="136" t="s">
        <v>48</v>
      </c>
      <c r="W40" s="289"/>
      <c r="X40" s="289"/>
      <c r="Y40" s="289"/>
      <c r="Z40" s="136" t="s">
        <v>4</v>
      </c>
      <c r="AA40" s="289"/>
      <c r="AB40" s="289"/>
      <c r="AC40" s="136" t="s">
        <v>5</v>
      </c>
      <c r="AD40" s="289"/>
      <c r="AE40" s="289"/>
      <c r="AF40" s="136" t="s">
        <v>6</v>
      </c>
      <c r="AG40" s="136"/>
      <c r="AH40" s="136"/>
      <c r="AI40" s="136"/>
      <c r="AJ40" s="136"/>
      <c r="AK40" s="136"/>
      <c r="AL40" s="136"/>
      <c r="AM40" s="136"/>
      <c r="AN40" s="136"/>
      <c r="AO40" s="136"/>
      <c r="AP40" s="138"/>
      <c r="AR40" s="179" t="str">
        <f>IF(プルダウンリスト!$W$40=1,"休業開始日と終了日との大小関係に誤りがあります。",IF(プルダウンリスト!$X$40=1,"雇用開始日と休業開始日との大小関係に誤りがあります。",""))</f>
        <v/>
      </c>
    </row>
    <row r="41" spans="2:48" ht="31.5" customHeight="1" thickBot="1" x14ac:dyDescent="0.2">
      <c r="B41" s="139">
        <v>11</v>
      </c>
      <c r="C41" s="305" t="s">
        <v>109</v>
      </c>
      <c r="D41" s="306"/>
      <c r="E41" s="306"/>
      <c r="F41" s="306"/>
      <c r="G41" s="306"/>
      <c r="H41" s="306"/>
      <c r="I41" s="307"/>
      <c r="J41" s="64" t="s">
        <v>19</v>
      </c>
      <c r="K41" s="140" t="s">
        <v>110</v>
      </c>
      <c r="L41" s="141"/>
      <c r="M41" s="142"/>
      <c r="N41" s="65" t="s">
        <v>19</v>
      </c>
      <c r="O41" s="140" t="s">
        <v>111</v>
      </c>
      <c r="P41" s="143"/>
      <c r="Q41" s="142"/>
      <c r="R41" s="327"/>
      <c r="S41" s="327"/>
      <c r="T41" s="327"/>
      <c r="U41" s="144" t="s">
        <v>4</v>
      </c>
      <c r="V41" s="327"/>
      <c r="W41" s="327"/>
      <c r="X41" s="144" t="s">
        <v>5</v>
      </c>
      <c r="Y41" s="327"/>
      <c r="Z41" s="327"/>
      <c r="AA41" s="144" t="s">
        <v>6</v>
      </c>
      <c r="AB41" s="142"/>
      <c r="AC41" s="142"/>
      <c r="AD41" s="143"/>
      <c r="AE41" s="142"/>
      <c r="AF41" s="143"/>
      <c r="AG41" s="143"/>
      <c r="AH41" s="143"/>
      <c r="AI41" s="143"/>
      <c r="AJ41" s="143"/>
      <c r="AK41" s="143"/>
      <c r="AL41" s="143"/>
      <c r="AM41" s="143"/>
      <c r="AN41" s="143"/>
      <c r="AO41" s="143"/>
      <c r="AP41" s="145"/>
      <c r="AR41" s="179" t="str">
        <f>IF(OR(プルダウンリスト!$U$39=1,プルダウンリスト!$U$40=1),"復職日が休業期間と重複しています。",IF(OR(プルダウンリスト!$U$39=2,プルダウンリスト!$U$40=2),"復職日が休業期間以前です。",IF(AND(プルダウンリスト!$R$41&lt;&gt;"",AND(プルダウンリスト!$U$38=3,プルダウンリスト!$U$39=3,プルダウンリスト!$U$40=3)),"取得した休業の開始日・終了日を記載してください。",IF(AND($J$41=プルダウンリスト!$N$4,プルダウンリスト!$R$41&lt;&gt;""),"新規入所の場合は、入所希望月の翌月15日までに復職してください。",IF(AND($J$41=プルダウンリスト!$N$4,プルダウンリスト!$R$41=""),"復職予定日を記載してください。",IF(AND($N$41=プルダウンリスト!$N$4,プルダウンリスト!$R$41=""),"復職日を記載してください。",IF(AND(プルダウンリスト!$R$41="",OR(プルダウンリスト!$U$38=0,プルダウンリスト!$U$39=0,プルダウンリスト!$U$40=0)),"復職（予定）年月日を記載してください。","")))))))</f>
        <v/>
      </c>
      <c r="AU41" s="1"/>
      <c r="AV41" s="1"/>
    </row>
    <row r="42" spans="2:48" ht="30.95" customHeight="1" x14ac:dyDescent="0.15">
      <c r="B42" s="272">
        <v>12</v>
      </c>
      <c r="C42" s="274" t="s">
        <v>112</v>
      </c>
      <c r="D42" s="275"/>
      <c r="E42" s="275"/>
      <c r="F42" s="275"/>
      <c r="G42" s="275"/>
      <c r="H42" s="275"/>
      <c r="I42" s="276"/>
      <c r="J42" s="53" t="s">
        <v>19</v>
      </c>
      <c r="K42" s="43" t="s">
        <v>98</v>
      </c>
      <c r="L42" s="107"/>
      <c r="M42" s="120"/>
      <c r="N42" s="54" t="s">
        <v>19</v>
      </c>
      <c r="O42" s="43" t="s">
        <v>99</v>
      </c>
      <c r="P42" s="146"/>
      <c r="R42" s="423" t="s">
        <v>100</v>
      </c>
      <c r="S42" s="424"/>
      <c r="T42" s="425"/>
      <c r="U42" s="328"/>
      <c r="V42" s="329"/>
      <c r="W42" s="329"/>
      <c r="X42" s="147" t="s">
        <v>4</v>
      </c>
      <c r="Y42" s="329"/>
      <c r="Z42" s="329"/>
      <c r="AA42" s="147" t="s">
        <v>5</v>
      </c>
      <c r="AB42" s="329"/>
      <c r="AC42" s="329"/>
      <c r="AD42" s="147" t="s">
        <v>6</v>
      </c>
      <c r="AE42" s="147" t="s">
        <v>48</v>
      </c>
      <c r="AF42" s="329"/>
      <c r="AG42" s="329"/>
      <c r="AH42" s="329"/>
      <c r="AI42" s="147" t="s">
        <v>4</v>
      </c>
      <c r="AJ42" s="329"/>
      <c r="AK42" s="329"/>
      <c r="AL42" s="147" t="s">
        <v>5</v>
      </c>
      <c r="AM42" s="329"/>
      <c r="AN42" s="329"/>
      <c r="AO42" s="147" t="s">
        <v>6</v>
      </c>
      <c r="AP42" s="148"/>
    </row>
    <row r="43" spans="2:48" ht="30.95" customHeight="1" thickBot="1" x14ac:dyDescent="0.2">
      <c r="B43" s="282"/>
      <c r="C43" s="283"/>
      <c r="D43" s="284"/>
      <c r="E43" s="284"/>
      <c r="F43" s="284"/>
      <c r="G43" s="284"/>
      <c r="H43" s="284"/>
      <c r="I43" s="285"/>
      <c r="J43" s="317" t="s">
        <v>346</v>
      </c>
      <c r="K43" s="318"/>
      <c r="L43" s="318"/>
      <c r="M43" s="318"/>
      <c r="N43" s="318"/>
      <c r="O43" s="318"/>
      <c r="P43" s="318"/>
      <c r="Q43" s="319"/>
      <c r="R43" s="320"/>
      <c r="S43" s="321"/>
      <c r="T43" s="117" t="s">
        <v>92</v>
      </c>
      <c r="U43" s="321"/>
      <c r="V43" s="321"/>
      <c r="W43" s="149" t="s">
        <v>78</v>
      </c>
      <c r="X43" s="117" t="s">
        <v>48</v>
      </c>
      <c r="Y43" s="321"/>
      <c r="Z43" s="321"/>
      <c r="AA43" s="117" t="s">
        <v>92</v>
      </c>
      <c r="AB43" s="321"/>
      <c r="AC43" s="321"/>
      <c r="AD43" s="117" t="s">
        <v>78</v>
      </c>
      <c r="AE43" s="82" t="s">
        <v>218</v>
      </c>
      <c r="AF43" s="132"/>
      <c r="AG43" s="150"/>
      <c r="AI43" s="322"/>
      <c r="AJ43" s="322"/>
      <c r="AK43" s="82" t="s">
        <v>80</v>
      </c>
      <c r="AM43" s="120"/>
      <c r="AN43" s="82"/>
      <c r="AO43" s="132"/>
      <c r="AP43" s="133"/>
    </row>
    <row r="44" spans="2:48" ht="32.1" customHeight="1" thickBot="1" x14ac:dyDescent="0.2">
      <c r="B44" s="151">
        <v>13</v>
      </c>
      <c r="C44" s="297" t="s">
        <v>113</v>
      </c>
      <c r="D44" s="297"/>
      <c r="E44" s="297"/>
      <c r="F44" s="297"/>
      <c r="G44" s="297"/>
      <c r="H44" s="297"/>
      <c r="I44" s="297"/>
      <c r="J44" s="64" t="s">
        <v>19</v>
      </c>
      <c r="K44" s="140" t="s">
        <v>114</v>
      </c>
      <c r="L44" s="65" t="s">
        <v>19</v>
      </c>
      <c r="M44" s="140" t="s">
        <v>115</v>
      </c>
      <c r="N44" s="140"/>
      <c r="O44" s="142"/>
      <c r="P44" s="65" t="s">
        <v>19</v>
      </c>
      <c r="Q44" s="140" t="s">
        <v>116</v>
      </c>
      <c r="R44" s="140"/>
      <c r="S44" s="140"/>
      <c r="T44" s="142"/>
      <c r="U44" s="140"/>
      <c r="V44" s="140"/>
      <c r="W44" s="140"/>
      <c r="X44" s="140"/>
      <c r="Y44" s="140"/>
      <c r="Z44" s="140"/>
      <c r="AA44" s="152"/>
      <c r="AB44" s="152"/>
      <c r="AC44" s="152"/>
      <c r="AD44" s="152"/>
      <c r="AE44" s="152"/>
      <c r="AF44" s="152"/>
      <c r="AG44" s="152"/>
      <c r="AH44" s="152"/>
      <c r="AI44" s="152"/>
      <c r="AJ44" s="152"/>
      <c r="AK44" s="152"/>
      <c r="AL44" s="140"/>
      <c r="AM44" s="140"/>
      <c r="AN44" s="140"/>
      <c r="AO44" s="140"/>
      <c r="AP44" s="153"/>
      <c r="AR44" s="179" t="str">
        <f>IF(プルダウンリスト!$Q$15=0,"該当するものを選択してください。",IF(プルダウンリスト!$Q$15&gt;1,"１つだけ選択してください。",""))</f>
        <v>該当するものを選択してください。</v>
      </c>
    </row>
    <row r="45" spans="2:48" s="1" customFormat="1" ht="32.1" customHeight="1" thickBot="1" x14ac:dyDescent="0.2">
      <c r="B45" s="154">
        <v>14</v>
      </c>
      <c r="C45" s="239" t="s">
        <v>118</v>
      </c>
      <c r="D45" s="239"/>
      <c r="E45" s="239"/>
      <c r="F45" s="239"/>
      <c r="G45" s="239"/>
      <c r="H45" s="239"/>
      <c r="I45" s="239"/>
      <c r="J45" s="64" t="s">
        <v>19</v>
      </c>
      <c r="K45" s="140" t="s">
        <v>114</v>
      </c>
      <c r="L45" s="65" t="s">
        <v>19</v>
      </c>
      <c r="M45" s="140" t="s">
        <v>115</v>
      </c>
      <c r="N45" s="140"/>
      <c r="O45" s="155"/>
      <c r="P45" s="65" t="s">
        <v>19</v>
      </c>
      <c r="Q45" s="140" t="s">
        <v>116</v>
      </c>
      <c r="R45" s="155"/>
      <c r="S45" s="65" t="s">
        <v>19</v>
      </c>
      <c r="T45" s="140" t="s">
        <v>117</v>
      </c>
      <c r="U45" s="140"/>
      <c r="V45" s="140"/>
      <c r="W45" s="140"/>
      <c r="X45" s="140"/>
      <c r="Y45" s="140"/>
      <c r="Z45" s="140"/>
      <c r="AA45" s="152"/>
      <c r="AB45" s="152"/>
      <c r="AC45" s="152"/>
      <c r="AD45" s="152"/>
      <c r="AE45" s="152"/>
      <c r="AF45" s="152"/>
      <c r="AG45" s="152"/>
      <c r="AH45" s="152"/>
      <c r="AI45" s="152"/>
      <c r="AJ45" s="152"/>
      <c r="AK45" s="152"/>
      <c r="AL45" s="140"/>
      <c r="AM45" s="140"/>
      <c r="AN45" s="140"/>
      <c r="AO45" s="140"/>
      <c r="AP45" s="156"/>
      <c r="AR45" s="179" t="str">
        <f>IF($M$19=プルダウンリスト!$N$4,"該当するものを選択してください。",IF(プルダウンリスト!$Q$16&gt;1,"１つだけ選択してください。",IF(プルダウンリスト!$S$16&gt;0,"契約更新後、就労証明書を提出してください。",IF(プルダウンリスト!$U$16&gt;0,"保育認定の期間は雇用契約終了日の属する月までです。",""))))</f>
        <v/>
      </c>
      <c r="AS45" s="157"/>
    </row>
    <row r="46" spans="2:48" ht="32.1" customHeight="1" thickBot="1" x14ac:dyDescent="0.2">
      <c r="B46" s="154">
        <v>15</v>
      </c>
      <c r="C46" s="313" t="s">
        <v>119</v>
      </c>
      <c r="D46" s="314"/>
      <c r="E46" s="314"/>
      <c r="F46" s="314"/>
      <c r="G46" s="314"/>
      <c r="H46" s="314"/>
      <c r="I46" s="315"/>
      <c r="J46" s="64" t="s">
        <v>19</v>
      </c>
      <c r="K46" s="140" t="s">
        <v>120</v>
      </c>
      <c r="L46" s="65" t="s">
        <v>19</v>
      </c>
      <c r="M46" s="140" t="s">
        <v>121</v>
      </c>
      <c r="N46" s="140"/>
      <c r="O46" s="142"/>
      <c r="P46" s="65" t="s">
        <v>19</v>
      </c>
      <c r="Q46" s="140" t="s">
        <v>122</v>
      </c>
      <c r="R46" s="158"/>
      <c r="S46" s="158"/>
      <c r="T46" s="158"/>
      <c r="U46" s="158"/>
      <c r="V46" s="158"/>
      <c r="W46" s="158"/>
      <c r="X46" s="158"/>
      <c r="Y46" s="158"/>
      <c r="Z46" s="158"/>
      <c r="AA46" s="158"/>
      <c r="AB46" s="158"/>
      <c r="AC46" s="158"/>
      <c r="AD46" s="158"/>
      <c r="AE46" s="158"/>
      <c r="AF46" s="158"/>
      <c r="AG46" s="158"/>
      <c r="AH46" s="158"/>
      <c r="AI46" s="158"/>
      <c r="AJ46" s="158"/>
      <c r="AK46" s="158"/>
      <c r="AL46" s="158"/>
      <c r="AM46" s="158"/>
      <c r="AN46" s="158"/>
      <c r="AO46" s="158"/>
      <c r="AP46" s="159"/>
      <c r="AR46" s="179" t="str">
        <f>IF(プルダウンリスト!$Q$17&gt;1,"１つだけ選択してください。",IF(OR($J$46=プルダウンリスト!$N$4,$L$46=プルダウンリスト!$N$4),"短縮する場合の復職予定日を備考欄に記載してください。",""))</f>
        <v/>
      </c>
    </row>
    <row r="47" spans="2:48" ht="32.1" customHeight="1" thickBot="1" x14ac:dyDescent="0.2">
      <c r="B47" s="160">
        <v>16</v>
      </c>
      <c r="C47" s="313" t="s">
        <v>123</v>
      </c>
      <c r="D47" s="314"/>
      <c r="E47" s="314"/>
      <c r="F47" s="314"/>
      <c r="G47" s="314"/>
      <c r="H47" s="314"/>
      <c r="I47" s="315"/>
      <c r="J47" s="64" t="s">
        <v>19</v>
      </c>
      <c r="K47" s="140" t="s">
        <v>120</v>
      </c>
      <c r="L47" s="65" t="s">
        <v>19</v>
      </c>
      <c r="M47" s="140" t="s">
        <v>121</v>
      </c>
      <c r="N47" s="140"/>
      <c r="O47" s="142"/>
      <c r="P47" s="65" t="s">
        <v>19</v>
      </c>
      <c r="Q47" s="140" t="s">
        <v>122</v>
      </c>
      <c r="R47" s="158"/>
      <c r="S47" s="158"/>
      <c r="T47" s="158"/>
      <c r="U47" s="158"/>
      <c r="V47" s="158"/>
      <c r="W47" s="158"/>
      <c r="X47" s="158"/>
      <c r="Y47" s="158"/>
      <c r="Z47" s="158"/>
      <c r="AA47" s="158"/>
      <c r="AB47" s="158"/>
      <c r="AC47" s="158"/>
      <c r="AD47" s="158"/>
      <c r="AE47" s="158"/>
      <c r="AF47" s="158"/>
      <c r="AG47" s="158"/>
      <c r="AH47" s="158"/>
      <c r="AI47" s="158"/>
      <c r="AJ47" s="158"/>
      <c r="AK47" s="158"/>
      <c r="AL47" s="158"/>
      <c r="AM47" s="158"/>
      <c r="AN47" s="158"/>
      <c r="AO47" s="158"/>
      <c r="AP47" s="159"/>
      <c r="AR47" s="179" t="str">
        <f>IF(プルダウンリスト!$Q$18&gt;1,"１つだけ選択してください。",IF(OR($J$47=プルダウンリスト!$N$4,$L$47=プルダウンリスト!$N$4),"入所申請の場合は、入所月の翌月15日までに復職してください。",""))</f>
        <v/>
      </c>
    </row>
    <row r="48" spans="2:48" ht="24.95" customHeight="1" thickBot="1" x14ac:dyDescent="0.2">
      <c r="B48" s="160">
        <v>17</v>
      </c>
      <c r="C48" s="300" t="s">
        <v>124</v>
      </c>
      <c r="D48" s="316"/>
      <c r="E48" s="316"/>
      <c r="F48" s="316"/>
      <c r="G48" s="316"/>
      <c r="H48" s="316"/>
      <c r="I48" s="316"/>
      <c r="J48" s="331"/>
      <c r="K48" s="332"/>
      <c r="L48" s="332"/>
      <c r="M48" s="131" t="s">
        <v>4</v>
      </c>
      <c r="N48" s="333"/>
      <c r="O48" s="333"/>
      <c r="P48" s="131" t="s">
        <v>5</v>
      </c>
      <c r="Q48" s="333"/>
      <c r="R48" s="333"/>
      <c r="S48" s="131" t="s">
        <v>6</v>
      </c>
      <c r="T48" s="126"/>
      <c r="U48" s="126" t="s">
        <v>101</v>
      </c>
      <c r="V48" s="126"/>
      <c r="W48" s="332"/>
      <c r="X48" s="332"/>
      <c r="Y48" s="332"/>
      <c r="Z48" s="131" t="s">
        <v>4</v>
      </c>
      <c r="AA48" s="333"/>
      <c r="AB48" s="333"/>
      <c r="AC48" s="131" t="s">
        <v>5</v>
      </c>
      <c r="AD48" s="333"/>
      <c r="AE48" s="333"/>
      <c r="AF48" s="131" t="s">
        <v>6</v>
      </c>
      <c r="AG48" s="192"/>
      <c r="AH48" s="192"/>
      <c r="AI48" s="192"/>
      <c r="AJ48" s="192"/>
      <c r="AK48" s="126"/>
      <c r="AL48" s="126"/>
      <c r="AM48" s="161"/>
      <c r="AN48" s="161"/>
      <c r="AO48" s="79"/>
      <c r="AP48" s="129"/>
    </row>
    <row r="49" spans="2:43" ht="20.100000000000001" customHeight="1" x14ac:dyDescent="0.15">
      <c r="B49" s="197">
        <v>18</v>
      </c>
      <c r="C49" s="199" t="s">
        <v>125</v>
      </c>
      <c r="D49" s="200"/>
      <c r="E49" s="200"/>
      <c r="F49" s="200"/>
      <c r="G49" s="200"/>
      <c r="H49" s="200"/>
      <c r="I49" s="201"/>
      <c r="J49" s="205" t="s">
        <v>332</v>
      </c>
      <c r="K49" s="206"/>
      <c r="L49" s="206"/>
      <c r="M49" s="206"/>
      <c r="N49" s="206"/>
      <c r="O49" s="206"/>
      <c r="P49" s="206"/>
      <c r="Q49" s="206"/>
      <c r="R49" s="206"/>
      <c r="S49" s="206"/>
      <c r="T49" s="206"/>
      <c r="U49" s="206"/>
      <c r="V49" s="206"/>
      <c r="W49" s="206"/>
      <c r="X49" s="206"/>
      <c r="Y49" s="206"/>
      <c r="Z49" s="206"/>
      <c r="AA49" s="206"/>
      <c r="AB49" s="206"/>
      <c r="AC49" s="206"/>
      <c r="AD49" s="206"/>
      <c r="AE49" s="206"/>
      <c r="AF49" s="206"/>
      <c r="AG49" s="206"/>
      <c r="AH49" s="206"/>
      <c r="AI49" s="206"/>
      <c r="AJ49" s="206"/>
      <c r="AK49" s="206"/>
      <c r="AL49" s="206"/>
      <c r="AM49" s="206"/>
      <c r="AN49" s="206"/>
      <c r="AO49" s="206"/>
      <c r="AP49" s="207"/>
    </row>
    <row r="50" spans="2:43" ht="51.95" customHeight="1" thickBot="1" x14ac:dyDescent="0.2">
      <c r="B50" s="198"/>
      <c r="C50" s="202"/>
      <c r="D50" s="203"/>
      <c r="E50" s="203"/>
      <c r="F50" s="203"/>
      <c r="G50" s="203"/>
      <c r="H50" s="203"/>
      <c r="I50" s="204"/>
      <c r="J50" s="302"/>
      <c r="K50" s="303"/>
      <c r="L50" s="303"/>
      <c r="M50" s="303"/>
      <c r="N50" s="303"/>
      <c r="O50" s="303"/>
      <c r="P50" s="303"/>
      <c r="Q50" s="303"/>
      <c r="R50" s="303"/>
      <c r="S50" s="303"/>
      <c r="T50" s="303"/>
      <c r="U50" s="303"/>
      <c r="V50" s="303"/>
      <c r="W50" s="303"/>
      <c r="X50" s="303"/>
      <c r="Y50" s="303"/>
      <c r="Z50" s="303"/>
      <c r="AA50" s="303"/>
      <c r="AB50" s="303"/>
      <c r="AC50" s="303"/>
      <c r="AD50" s="303"/>
      <c r="AE50" s="303"/>
      <c r="AF50" s="303"/>
      <c r="AG50" s="303"/>
      <c r="AH50" s="303"/>
      <c r="AI50" s="303"/>
      <c r="AJ50" s="303"/>
      <c r="AK50" s="303"/>
      <c r="AL50" s="303"/>
      <c r="AM50" s="303"/>
      <c r="AN50" s="303"/>
      <c r="AO50" s="303"/>
      <c r="AP50" s="304"/>
    </row>
    <row r="51" spans="2:43" ht="15" customHeight="1" thickBot="1" x14ac:dyDescent="0.2">
      <c r="B51" s="297">
        <v>19</v>
      </c>
      <c r="C51" s="299" t="s">
        <v>126</v>
      </c>
      <c r="D51" s="300"/>
      <c r="E51" s="300"/>
      <c r="F51" s="300"/>
      <c r="G51" s="300"/>
      <c r="H51" s="300"/>
      <c r="I51" s="300"/>
      <c r="J51" s="335" t="s">
        <v>127</v>
      </c>
      <c r="K51" s="330"/>
      <c r="L51" s="330"/>
      <c r="M51" s="330"/>
      <c r="N51" s="330"/>
      <c r="O51" s="330"/>
      <c r="P51" s="330"/>
      <c r="Q51" s="334"/>
      <c r="R51" s="330" t="s">
        <v>128</v>
      </c>
      <c r="S51" s="330"/>
      <c r="T51" s="330"/>
      <c r="U51" s="330"/>
      <c r="V51" s="330"/>
      <c r="W51" s="330"/>
      <c r="X51" s="330"/>
      <c r="Y51" s="223" t="s">
        <v>129</v>
      </c>
      <c r="Z51" s="224"/>
      <c r="AA51" s="224"/>
      <c r="AB51" s="224"/>
      <c r="AC51" s="224"/>
      <c r="AD51" s="224"/>
      <c r="AE51" s="224"/>
      <c r="AF51" s="224"/>
      <c r="AG51" s="224"/>
      <c r="AH51" s="224"/>
      <c r="AI51" s="225"/>
      <c r="AJ51" s="458" t="s">
        <v>19</v>
      </c>
      <c r="AK51" s="218" t="s">
        <v>130</v>
      </c>
      <c r="AL51" s="218"/>
      <c r="AM51" s="458" t="s">
        <v>19</v>
      </c>
      <c r="AN51" s="210" t="s">
        <v>219</v>
      </c>
      <c r="AO51" s="210"/>
      <c r="AP51" s="211"/>
    </row>
    <row r="52" spans="2:43" ht="27.75" customHeight="1" thickBot="1" x14ac:dyDescent="0.2">
      <c r="B52" s="298"/>
      <c r="C52" s="301"/>
      <c r="D52" s="301"/>
      <c r="E52" s="301"/>
      <c r="F52" s="301"/>
      <c r="G52" s="301"/>
      <c r="H52" s="301"/>
      <c r="I52" s="301"/>
      <c r="J52" s="336"/>
      <c r="K52" s="337"/>
      <c r="L52" s="337"/>
      <c r="M52" s="337"/>
      <c r="N52" s="337"/>
      <c r="O52" s="337"/>
      <c r="P52" s="337"/>
      <c r="Q52" s="338"/>
      <c r="R52" s="339"/>
      <c r="S52" s="339"/>
      <c r="T52" s="162" t="s">
        <v>4</v>
      </c>
      <c r="U52" s="34"/>
      <c r="V52" s="131" t="s">
        <v>5</v>
      </c>
      <c r="W52" s="35"/>
      <c r="X52" s="163" t="s">
        <v>6</v>
      </c>
      <c r="Y52" s="216"/>
      <c r="Z52" s="217"/>
      <c r="AA52" s="217"/>
      <c r="AB52" s="217"/>
      <c r="AC52" s="217"/>
      <c r="AD52" s="217"/>
      <c r="AE52" s="220" t="s">
        <v>215</v>
      </c>
      <c r="AF52" s="220"/>
      <c r="AG52" s="220"/>
      <c r="AH52" s="220"/>
      <c r="AI52" s="221"/>
      <c r="AJ52" s="459"/>
      <c r="AK52" s="219"/>
      <c r="AL52" s="219"/>
      <c r="AM52" s="459"/>
      <c r="AN52" s="212"/>
      <c r="AO52" s="212"/>
      <c r="AP52" s="213"/>
      <c r="AQ52" s="43"/>
    </row>
    <row r="53" spans="2:43" ht="15" customHeight="1" thickBot="1" x14ac:dyDescent="0.2">
      <c r="B53" s="298"/>
      <c r="C53" s="301"/>
      <c r="D53" s="301"/>
      <c r="E53" s="301"/>
      <c r="F53" s="301"/>
      <c r="G53" s="301"/>
      <c r="H53" s="301"/>
      <c r="I53" s="301"/>
      <c r="J53" s="335" t="s">
        <v>131</v>
      </c>
      <c r="K53" s="330"/>
      <c r="L53" s="330"/>
      <c r="M53" s="330"/>
      <c r="N53" s="330"/>
      <c r="O53" s="330"/>
      <c r="P53" s="330"/>
      <c r="Q53" s="334"/>
      <c r="R53" s="330" t="s">
        <v>128</v>
      </c>
      <c r="S53" s="330"/>
      <c r="T53" s="330"/>
      <c r="U53" s="330"/>
      <c r="V53" s="330"/>
      <c r="W53" s="330"/>
      <c r="X53" s="334"/>
      <c r="Y53" s="223" t="s">
        <v>129</v>
      </c>
      <c r="Z53" s="224"/>
      <c r="AA53" s="224"/>
      <c r="AB53" s="224"/>
      <c r="AC53" s="224"/>
      <c r="AD53" s="224"/>
      <c r="AE53" s="224"/>
      <c r="AF53" s="224"/>
      <c r="AG53" s="224"/>
      <c r="AH53" s="224"/>
      <c r="AI53" s="225"/>
      <c r="AJ53" s="458" t="s">
        <v>19</v>
      </c>
      <c r="AK53" s="218" t="s">
        <v>130</v>
      </c>
      <c r="AL53" s="218"/>
      <c r="AM53" s="458" t="s">
        <v>19</v>
      </c>
      <c r="AN53" s="210" t="s">
        <v>219</v>
      </c>
      <c r="AO53" s="210"/>
      <c r="AP53" s="211"/>
    </row>
    <row r="54" spans="2:43" ht="27.95" customHeight="1" thickBot="1" x14ac:dyDescent="0.2">
      <c r="B54" s="298"/>
      <c r="C54" s="301"/>
      <c r="D54" s="301"/>
      <c r="E54" s="301"/>
      <c r="F54" s="301"/>
      <c r="G54" s="301"/>
      <c r="H54" s="301"/>
      <c r="I54" s="301"/>
      <c r="J54" s="336"/>
      <c r="K54" s="337"/>
      <c r="L54" s="337"/>
      <c r="M54" s="337"/>
      <c r="N54" s="337"/>
      <c r="O54" s="337"/>
      <c r="P54" s="337"/>
      <c r="Q54" s="338"/>
      <c r="R54" s="339"/>
      <c r="S54" s="339"/>
      <c r="T54" s="162" t="s">
        <v>4</v>
      </c>
      <c r="U54" s="34"/>
      <c r="V54" s="131" t="s">
        <v>5</v>
      </c>
      <c r="W54" s="36"/>
      <c r="X54" s="164" t="s">
        <v>6</v>
      </c>
      <c r="Y54" s="216"/>
      <c r="Z54" s="217"/>
      <c r="AA54" s="217"/>
      <c r="AB54" s="217"/>
      <c r="AC54" s="217"/>
      <c r="AD54" s="217"/>
      <c r="AE54" s="220" t="s">
        <v>215</v>
      </c>
      <c r="AF54" s="220"/>
      <c r="AG54" s="220"/>
      <c r="AH54" s="220"/>
      <c r="AI54" s="221"/>
      <c r="AJ54" s="459"/>
      <c r="AK54" s="219"/>
      <c r="AL54" s="219"/>
      <c r="AM54" s="459"/>
      <c r="AN54" s="212"/>
      <c r="AO54" s="212"/>
      <c r="AP54" s="213"/>
    </row>
    <row r="55" spans="2:43" ht="15" customHeight="1" thickBot="1" x14ac:dyDescent="0.2">
      <c r="B55" s="298"/>
      <c r="C55" s="301"/>
      <c r="D55" s="301"/>
      <c r="E55" s="301"/>
      <c r="F55" s="301"/>
      <c r="G55" s="301"/>
      <c r="H55" s="301"/>
      <c r="I55" s="301"/>
      <c r="J55" s="335" t="s">
        <v>131</v>
      </c>
      <c r="K55" s="330"/>
      <c r="L55" s="330"/>
      <c r="M55" s="330"/>
      <c r="N55" s="330"/>
      <c r="O55" s="330"/>
      <c r="P55" s="330"/>
      <c r="Q55" s="334"/>
      <c r="R55" s="330" t="s">
        <v>128</v>
      </c>
      <c r="S55" s="330"/>
      <c r="T55" s="330"/>
      <c r="U55" s="330"/>
      <c r="V55" s="330"/>
      <c r="W55" s="330"/>
      <c r="X55" s="334"/>
      <c r="Y55" s="223" t="s">
        <v>129</v>
      </c>
      <c r="Z55" s="224"/>
      <c r="AA55" s="224"/>
      <c r="AB55" s="224"/>
      <c r="AC55" s="224"/>
      <c r="AD55" s="224"/>
      <c r="AE55" s="224"/>
      <c r="AF55" s="224"/>
      <c r="AG55" s="224"/>
      <c r="AH55" s="224"/>
      <c r="AI55" s="225"/>
      <c r="AJ55" s="460" t="s">
        <v>19</v>
      </c>
      <c r="AK55" s="222" t="s">
        <v>130</v>
      </c>
      <c r="AL55" s="222"/>
      <c r="AM55" s="460" t="s">
        <v>19</v>
      </c>
      <c r="AN55" s="210" t="s">
        <v>219</v>
      </c>
      <c r="AO55" s="210"/>
      <c r="AP55" s="211"/>
    </row>
    <row r="56" spans="2:43" ht="27.95" customHeight="1" thickBot="1" x14ac:dyDescent="0.2">
      <c r="B56" s="298"/>
      <c r="C56" s="301"/>
      <c r="D56" s="301"/>
      <c r="E56" s="301"/>
      <c r="F56" s="301"/>
      <c r="G56" s="301"/>
      <c r="H56" s="301"/>
      <c r="I56" s="301"/>
      <c r="J56" s="336"/>
      <c r="K56" s="337"/>
      <c r="L56" s="337"/>
      <c r="M56" s="337"/>
      <c r="N56" s="337"/>
      <c r="O56" s="337"/>
      <c r="P56" s="337"/>
      <c r="Q56" s="338"/>
      <c r="R56" s="323"/>
      <c r="S56" s="324"/>
      <c r="T56" s="131" t="s">
        <v>4</v>
      </c>
      <c r="U56" s="34"/>
      <c r="V56" s="131" t="s">
        <v>5</v>
      </c>
      <c r="W56" s="36"/>
      <c r="X56" s="164" t="s">
        <v>6</v>
      </c>
      <c r="Y56" s="216"/>
      <c r="Z56" s="217"/>
      <c r="AA56" s="217"/>
      <c r="AB56" s="217"/>
      <c r="AC56" s="217"/>
      <c r="AD56" s="217"/>
      <c r="AE56" s="220" t="s">
        <v>215</v>
      </c>
      <c r="AF56" s="220"/>
      <c r="AG56" s="220"/>
      <c r="AH56" s="220"/>
      <c r="AI56" s="221"/>
      <c r="AJ56" s="459"/>
      <c r="AK56" s="219"/>
      <c r="AL56" s="219"/>
      <c r="AM56" s="459"/>
      <c r="AN56" s="212"/>
      <c r="AO56" s="212"/>
      <c r="AP56" s="213"/>
    </row>
    <row r="57" spans="2:43" ht="25.5" customHeight="1" x14ac:dyDescent="0.15">
      <c r="B57" s="165"/>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row>
    <row r="58" spans="2:43" ht="25.5" customHeight="1" x14ac:dyDescent="0.15">
      <c r="B58" s="165"/>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row>
    <row r="59" spans="2:43" x14ac:dyDescent="0.15">
      <c r="B59" s="312"/>
      <c r="C59" s="312"/>
      <c r="D59" s="312"/>
      <c r="E59" s="312"/>
      <c r="F59" s="312"/>
      <c r="G59" s="312"/>
      <c r="H59" s="312"/>
      <c r="I59" s="312"/>
      <c r="J59" s="312"/>
      <c r="K59" s="312"/>
      <c r="L59" s="312"/>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row>
  </sheetData>
  <sheetProtection algorithmName="SHA-512" hashValue="B5O5cJtM0MOoGcPEeIyVzfWFGKPK3uKRa2CUHDfT9c7N2rH4tBC2aN7erSJnihKoPHgno39aGMajxjCN3PQMoQ==" saltValue="cZRFOAnrV1/1si0wNuBO5g==" spinCount="100000" sheet="1" formatCells="0"/>
  <mergeCells count="264">
    <mergeCell ref="AJ42:AK42"/>
    <mergeCell ref="AM42:AN42"/>
    <mergeCell ref="P38:Q38"/>
    <mergeCell ref="S38:T38"/>
    <mergeCell ref="W38:Y38"/>
    <mergeCell ref="AA38:AB38"/>
    <mergeCell ref="AD38:AE38"/>
    <mergeCell ref="L40:N40"/>
    <mergeCell ref="P40:Q40"/>
    <mergeCell ref="S40:T40"/>
    <mergeCell ref="W40:Y40"/>
    <mergeCell ref="AA40:AB40"/>
    <mergeCell ref="AD40:AE40"/>
    <mergeCell ref="AF39:AH39"/>
    <mergeCell ref="Y39:AA39"/>
    <mergeCell ref="AC39:AD39"/>
    <mergeCell ref="R42:T42"/>
    <mergeCell ref="AI33:AK33"/>
    <mergeCell ref="Q33:R33"/>
    <mergeCell ref="AB33:AC33"/>
    <mergeCell ref="U33:W33"/>
    <mergeCell ref="AF33:AH33"/>
    <mergeCell ref="AM33:AN33"/>
    <mergeCell ref="AK34:AM34"/>
    <mergeCell ref="AF34:AH34"/>
    <mergeCell ref="U34:W34"/>
    <mergeCell ref="O34:Q34"/>
    <mergeCell ref="Z34:AB34"/>
    <mergeCell ref="V13:AA13"/>
    <mergeCell ref="V14:AA14"/>
    <mergeCell ref="V15:AA15"/>
    <mergeCell ref="AE8:AG8"/>
    <mergeCell ref="AI8:AL8"/>
    <mergeCell ref="AN10:AP10"/>
    <mergeCell ref="AI23:AO23"/>
    <mergeCell ref="AI39:AO39"/>
    <mergeCell ref="B3:J3"/>
    <mergeCell ref="L3:AP3"/>
    <mergeCell ref="AD4:AE4"/>
    <mergeCell ref="AK4:AL4"/>
    <mergeCell ref="AN4:AO4"/>
    <mergeCell ref="Z5:AD5"/>
    <mergeCell ref="AE5:AP5"/>
    <mergeCell ref="AF4:AI4"/>
    <mergeCell ref="Z8:AC8"/>
    <mergeCell ref="AN8:AP8"/>
    <mergeCell ref="Z9:AD9"/>
    <mergeCell ref="AE9:AP9"/>
    <mergeCell ref="Z6:AD6"/>
    <mergeCell ref="AE6:AP6"/>
    <mergeCell ref="Z7:AD7"/>
    <mergeCell ref="AE7:AP7"/>
    <mergeCell ref="B17:B18"/>
    <mergeCell ref="C17:I17"/>
    <mergeCell ref="C18:I18"/>
    <mergeCell ref="P19:W19"/>
    <mergeCell ref="AD18:AG18"/>
    <mergeCell ref="AH18:AI18"/>
    <mergeCell ref="AK18:AL18"/>
    <mergeCell ref="AN18:AO18"/>
    <mergeCell ref="AA19:AB19"/>
    <mergeCell ref="AD19:AE19"/>
    <mergeCell ref="AH19:AI19"/>
    <mergeCell ref="AK19:AL19"/>
    <mergeCell ref="AN19:AO19"/>
    <mergeCell ref="J18:AC18"/>
    <mergeCell ref="J17:AP17"/>
    <mergeCell ref="AI22:AM22"/>
    <mergeCell ref="AA32:AB32"/>
    <mergeCell ref="AA30:AB30"/>
    <mergeCell ref="AJ30:AK30"/>
    <mergeCell ref="C19:I19"/>
    <mergeCell ref="X19:Y19"/>
    <mergeCell ref="B20:B21"/>
    <mergeCell ref="C20:I21"/>
    <mergeCell ref="J20:M20"/>
    <mergeCell ref="N20:AP20"/>
    <mergeCell ref="J21:M21"/>
    <mergeCell ref="N21:AP21"/>
    <mergeCell ref="AJ32:AK32"/>
    <mergeCell ref="AF26:AG26"/>
    <mergeCell ref="AD24:AE25"/>
    <mergeCell ref="AH26:AJ26"/>
    <mergeCell ref="J30:Q30"/>
    <mergeCell ref="J31:Q31"/>
    <mergeCell ref="J32:Q32"/>
    <mergeCell ref="C30:I32"/>
    <mergeCell ref="X30:Z30"/>
    <mergeCell ref="X31:Z31"/>
    <mergeCell ref="AC30:AD30"/>
    <mergeCell ref="R32:S32"/>
    <mergeCell ref="B22:B23"/>
    <mergeCell ref="C22:I23"/>
    <mergeCell ref="B24:B32"/>
    <mergeCell ref="C24:I29"/>
    <mergeCell ref="T26:V26"/>
    <mergeCell ref="Y26:AE26"/>
    <mergeCell ref="M33:O33"/>
    <mergeCell ref="X33:Z33"/>
    <mergeCell ref="J34:L34"/>
    <mergeCell ref="AE27:AF27"/>
    <mergeCell ref="L27:M27"/>
    <mergeCell ref="O27:P27"/>
    <mergeCell ref="AA27:AD27"/>
    <mergeCell ref="X27:Y27"/>
    <mergeCell ref="R27:T27"/>
    <mergeCell ref="L36:N36"/>
    <mergeCell ref="P36:Q36"/>
    <mergeCell ref="S36:T36"/>
    <mergeCell ref="W36:Y36"/>
    <mergeCell ref="AA36:AB36"/>
    <mergeCell ref="AD36:AE36"/>
    <mergeCell ref="J29:K29"/>
    <mergeCell ref="J28:K28"/>
    <mergeCell ref="L28:M28"/>
    <mergeCell ref="O28:P28"/>
    <mergeCell ref="AA28:AD28"/>
    <mergeCell ref="AA29:AD29"/>
    <mergeCell ref="U29:V29"/>
    <mergeCell ref="X28:Y28"/>
    <mergeCell ref="X29:Y29"/>
    <mergeCell ref="U32:V32"/>
    <mergeCell ref="Y32:Z32"/>
    <mergeCell ref="AC32:AD32"/>
    <mergeCell ref="AE28:AF28"/>
    <mergeCell ref="AE29:AF29"/>
    <mergeCell ref="R28:T28"/>
    <mergeCell ref="R29:T29"/>
    <mergeCell ref="L29:M29"/>
    <mergeCell ref="O29:P29"/>
    <mergeCell ref="R53:X53"/>
    <mergeCell ref="R55:X55"/>
    <mergeCell ref="J51:Q51"/>
    <mergeCell ref="J53:Q53"/>
    <mergeCell ref="J55:Q55"/>
    <mergeCell ref="J52:Q52"/>
    <mergeCell ref="J54:Q54"/>
    <mergeCell ref="J56:Q56"/>
    <mergeCell ref="R52:S52"/>
    <mergeCell ref="R54:S54"/>
    <mergeCell ref="AE52:AI52"/>
    <mergeCell ref="C39:I40"/>
    <mergeCell ref="J40:K40"/>
    <mergeCell ref="R41:T41"/>
    <mergeCell ref="V41:W41"/>
    <mergeCell ref="Y41:Z41"/>
    <mergeCell ref="U42:W42"/>
    <mergeCell ref="Y42:Z42"/>
    <mergeCell ref="AB42:AC42"/>
    <mergeCell ref="AF42:AH42"/>
    <mergeCell ref="R51:X51"/>
    <mergeCell ref="J48:L48"/>
    <mergeCell ref="N48:O48"/>
    <mergeCell ref="Q48:R48"/>
    <mergeCell ref="W48:Y48"/>
    <mergeCell ref="AA48:AB48"/>
    <mergeCell ref="AD48:AE48"/>
    <mergeCell ref="B51:B56"/>
    <mergeCell ref="C51:I56"/>
    <mergeCell ref="J50:AP50"/>
    <mergeCell ref="C41:I41"/>
    <mergeCell ref="B33:B34"/>
    <mergeCell ref="C33:I34"/>
    <mergeCell ref="B39:B40"/>
    <mergeCell ref="B59:AP59"/>
    <mergeCell ref="C47:I47"/>
    <mergeCell ref="AM51:AM52"/>
    <mergeCell ref="AJ51:AJ52"/>
    <mergeCell ref="C44:I44"/>
    <mergeCell ref="C45:I45"/>
    <mergeCell ref="C46:I46"/>
    <mergeCell ref="C48:I48"/>
    <mergeCell ref="J43:Q43"/>
    <mergeCell ref="B42:B43"/>
    <mergeCell ref="C42:I43"/>
    <mergeCell ref="R43:S43"/>
    <mergeCell ref="U43:V43"/>
    <mergeCell ref="Y43:Z43"/>
    <mergeCell ref="AB43:AC43"/>
    <mergeCell ref="AI43:AJ43"/>
    <mergeCell ref="R56:S56"/>
    <mergeCell ref="B2:AP2"/>
    <mergeCell ref="V39:W39"/>
    <mergeCell ref="J26:Q26"/>
    <mergeCell ref="R24:T25"/>
    <mergeCell ref="U24:V25"/>
    <mergeCell ref="W24:Y25"/>
    <mergeCell ref="Z24:AA25"/>
    <mergeCell ref="AB24:AC25"/>
    <mergeCell ref="AF24:AI25"/>
    <mergeCell ref="AJ24:AL25"/>
    <mergeCell ref="AM24:AP25"/>
    <mergeCell ref="J33:L33"/>
    <mergeCell ref="B37:B38"/>
    <mergeCell ref="C37:I38"/>
    <mergeCell ref="J38:K38"/>
    <mergeCell ref="B35:B36"/>
    <mergeCell ref="C35:I36"/>
    <mergeCell ref="J36:K36"/>
    <mergeCell ref="L38:N38"/>
    <mergeCell ref="AL26:AN26"/>
    <mergeCell ref="J27:K27"/>
    <mergeCell ref="R26:S26"/>
    <mergeCell ref="U27:V27"/>
    <mergeCell ref="U28:V28"/>
    <mergeCell ref="AC13:AE13"/>
    <mergeCell ref="AC14:AI14"/>
    <mergeCell ref="AC15:AI15"/>
    <mergeCell ref="AK13:AP13"/>
    <mergeCell ref="AK14:AP14"/>
    <mergeCell ref="AK15:AP15"/>
    <mergeCell ref="AG13:AI13"/>
    <mergeCell ref="B9:X10"/>
    <mergeCell ref="Q16:U16"/>
    <mergeCell ref="X16:AA16"/>
    <mergeCell ref="AE16:AO16"/>
    <mergeCell ref="AC16:AD16"/>
    <mergeCell ref="C12:I12"/>
    <mergeCell ref="J12:AP12"/>
    <mergeCell ref="B13:B16"/>
    <mergeCell ref="C13:I16"/>
    <mergeCell ref="Z10:AD10"/>
    <mergeCell ref="AE10:AG10"/>
    <mergeCell ref="AI10:AL10"/>
    <mergeCell ref="K13:O13"/>
    <mergeCell ref="K14:O14"/>
    <mergeCell ref="K16:O16"/>
    <mergeCell ref="Q13:T13"/>
    <mergeCell ref="Q14:T14"/>
    <mergeCell ref="AG23:AH23"/>
    <mergeCell ref="K22:M22"/>
    <mergeCell ref="K23:M23"/>
    <mergeCell ref="O22:S22"/>
    <mergeCell ref="O23:S23"/>
    <mergeCell ref="U22:W22"/>
    <mergeCell ref="U23:W23"/>
    <mergeCell ref="Y22:AA22"/>
    <mergeCell ref="Y23:AA23"/>
    <mergeCell ref="AC22:AG22"/>
    <mergeCell ref="AC23:AE23"/>
    <mergeCell ref="B49:B50"/>
    <mergeCell ref="C49:I50"/>
    <mergeCell ref="J49:AP49"/>
    <mergeCell ref="AO22:AP22"/>
    <mergeCell ref="AN51:AP52"/>
    <mergeCell ref="AN53:AP54"/>
    <mergeCell ref="AN55:AP56"/>
    <mergeCell ref="K19:L19"/>
    <mergeCell ref="N19:O19"/>
    <mergeCell ref="Y56:AD56"/>
    <mergeCell ref="AK51:AL52"/>
    <mergeCell ref="AJ53:AJ54"/>
    <mergeCell ref="AK53:AL54"/>
    <mergeCell ref="Y52:AD52"/>
    <mergeCell ref="Y54:AD54"/>
    <mergeCell ref="AE54:AI54"/>
    <mergeCell ref="AM53:AM54"/>
    <mergeCell ref="AJ55:AJ56"/>
    <mergeCell ref="AK55:AL56"/>
    <mergeCell ref="AM55:AM56"/>
    <mergeCell ref="AE56:AI56"/>
    <mergeCell ref="Y51:AI51"/>
    <mergeCell ref="Y53:AI53"/>
    <mergeCell ref="Y55:AI55"/>
  </mergeCells>
  <phoneticPr fontId="2"/>
  <conditionalFormatting sqref="J35 N35">
    <cfRule type="expression" dxfId="148" priority="78">
      <formula>OR($L$36&lt;&gt;"",$P$36&lt;&gt;"",$S$36&lt;&gt;"",$W$36&lt;&gt;"",$AA$36&lt;&gt;"",$AD$36&lt;&gt;"")</formula>
    </cfRule>
  </conditionalFormatting>
  <conditionalFormatting sqref="J41 N41">
    <cfRule type="expression" dxfId="147" priority="72">
      <formula>OR($R$41&lt;&gt;"",$V$41&lt;&gt;"",$Y$41&lt;&gt;"")</formula>
    </cfRule>
  </conditionalFormatting>
  <conditionalFormatting sqref="J42 N42">
    <cfRule type="expression" dxfId="146" priority="90">
      <formula>OR($U$42&lt;&gt;"",$Y$42&lt;&gt;"",$AB$42&lt;&gt;"",$AF$42&lt;&gt;"",$AJ$42&lt;&gt;"",$AM$42&lt;&gt;"",$R$43&lt;&gt;"",$U$43&lt;&gt;"",$Y$43&lt;&gt;"",$AB$43&lt;&gt;"",$AI$43&lt;&gt;"")</formula>
    </cfRule>
  </conditionalFormatting>
  <conditionalFormatting sqref="J50:AP50">
    <cfRule type="expression" dxfId="145" priority="49">
      <formula>$J$50&lt;&gt;""</formula>
    </cfRule>
  </conditionalFormatting>
  <conditionalFormatting sqref="L27:M27">
    <cfRule type="expression" dxfId="144" priority="44">
      <formula>$L$27&lt;&gt;""</formula>
    </cfRule>
  </conditionalFormatting>
  <conditionalFormatting sqref="L28:M28">
    <cfRule type="expression" dxfId="143" priority="39">
      <formula>$L$28&lt;&gt;""</formula>
    </cfRule>
  </conditionalFormatting>
  <conditionalFormatting sqref="L29:M29">
    <cfRule type="expression" dxfId="142" priority="34">
      <formula>$L$28:$M$29&lt;&gt;""</formula>
    </cfRule>
  </conditionalFormatting>
  <conditionalFormatting sqref="L36:N36">
    <cfRule type="expression" dxfId="141" priority="132">
      <formula>$L$36&lt;&gt;""</formula>
    </cfRule>
  </conditionalFormatting>
  <conditionalFormatting sqref="L38:N38">
    <cfRule type="expression" dxfId="140" priority="126">
      <formula>$L$38&lt;&gt;""</formula>
    </cfRule>
  </conditionalFormatting>
  <conditionalFormatting sqref="L40:N40">
    <cfRule type="expression" dxfId="139" priority="14">
      <formula>$L$40&lt;&gt;""</formula>
    </cfRule>
  </conditionalFormatting>
  <conditionalFormatting sqref="M33:O33 Q33 X33 AB33 AI33 AM33 AF4:AI4 AK4 AN4 AE5:AE10 AI8 AN8 AI10 AN10 J17:J18 AH18 AK18 AN18 X19 AA19 AD19 J34 O34 U34 Z34 AF34 AK34 J52 R52 U52 W52:Y52 J54 R54 U54 W54 Y54 J56 R56 U56 W56 Y56">
    <cfRule type="cellIs" dxfId="138" priority="55" operator="equal">
      <formula>""</formula>
    </cfRule>
  </conditionalFormatting>
  <conditionalFormatting sqref="O27:P27">
    <cfRule type="expression" dxfId="137" priority="43">
      <formula>$O$27&lt;&gt;""</formula>
    </cfRule>
  </conditionalFormatting>
  <conditionalFormatting sqref="O28:P28">
    <cfRule type="expression" dxfId="136" priority="38">
      <formula>$O$28&lt;&gt;""</formula>
    </cfRule>
  </conditionalFormatting>
  <conditionalFormatting sqref="O29:P29">
    <cfRule type="expression" dxfId="135" priority="33">
      <formula>$O$29&lt;&gt;""</formula>
    </cfRule>
  </conditionalFormatting>
  <conditionalFormatting sqref="P36:Q36">
    <cfRule type="expression" dxfId="134" priority="131">
      <formula>$P$36&lt;&gt;""</formula>
    </cfRule>
  </conditionalFormatting>
  <conditionalFormatting sqref="P38:Q38">
    <cfRule type="expression" dxfId="133" priority="125">
      <formula>$P$38&lt;&gt;""</formula>
    </cfRule>
  </conditionalFormatting>
  <conditionalFormatting sqref="P40:Q40">
    <cfRule type="expression" dxfId="132" priority="115">
      <formula>$P$40&lt;&gt;""</formula>
    </cfRule>
  </conditionalFormatting>
  <conditionalFormatting sqref="R32:S32">
    <cfRule type="expression" dxfId="131" priority="140">
      <formula>$R$32&lt;&gt;""</formula>
    </cfRule>
  </conditionalFormatting>
  <conditionalFormatting sqref="R41:T41">
    <cfRule type="expression" dxfId="130" priority="76">
      <formula>$R$41&lt;&gt;""</formula>
    </cfRule>
  </conditionalFormatting>
  <conditionalFormatting sqref="S36:T36">
    <cfRule type="expression" dxfId="129" priority="130">
      <formula>$S$36&lt;&gt;""</formula>
    </cfRule>
  </conditionalFormatting>
  <conditionalFormatting sqref="S38:T38">
    <cfRule type="expression" dxfId="128" priority="124">
      <formula>$S$38&lt;&gt;""</formula>
    </cfRule>
  </conditionalFormatting>
  <conditionalFormatting sqref="S40:T40">
    <cfRule type="expression" dxfId="127" priority="114">
      <formula>$S$40&lt;&gt;""</formula>
    </cfRule>
  </conditionalFormatting>
  <conditionalFormatting sqref="T26:V26">
    <cfRule type="expression" dxfId="126" priority="46">
      <formula>$T$26&lt;&gt;""</formula>
    </cfRule>
  </conditionalFormatting>
  <conditionalFormatting sqref="U27:V27">
    <cfRule type="expression" dxfId="125" priority="42">
      <formula>$U$27&lt;&gt;""</formula>
    </cfRule>
  </conditionalFormatting>
  <conditionalFormatting sqref="U28:V28">
    <cfRule type="expression" dxfId="124" priority="37">
      <formula>$U$28&lt;&gt;""</formula>
    </cfRule>
  </conditionalFormatting>
  <conditionalFormatting sqref="U29:V29">
    <cfRule type="expression" dxfId="123" priority="32">
      <formula>$U$29&lt;&gt;""</formula>
    </cfRule>
  </conditionalFormatting>
  <conditionalFormatting sqref="U32:V32">
    <cfRule type="expression" dxfId="122" priority="139">
      <formula>$U$32&lt;&gt;""</formula>
    </cfRule>
  </conditionalFormatting>
  <conditionalFormatting sqref="V41 Y41 R41 J37 N37 R37 J41 N41">
    <cfRule type="expression" dxfId="121" priority="109">
      <formula>OR($L$38&lt;&gt;"",$P$38&lt;&gt;"",$S$38&lt;&gt;"",$W$38&lt;&gt;"",$AA$38&lt;&gt;"",$AD$38&lt;&gt;"")</formula>
    </cfRule>
  </conditionalFormatting>
  <conditionalFormatting sqref="V41:W41">
    <cfRule type="expression" dxfId="120" priority="108">
      <formula>$V$41&lt;&gt;""</formula>
    </cfRule>
  </conditionalFormatting>
  <conditionalFormatting sqref="W24 X30">
    <cfRule type="expression" dxfId="119" priority="13">
      <formula>AND($W$24="",$X$30="")</formula>
    </cfRule>
  </conditionalFormatting>
  <conditionalFormatting sqref="W36:Y36">
    <cfRule type="expression" dxfId="118" priority="129">
      <formula>$W$36&lt;&gt;""</formula>
    </cfRule>
  </conditionalFormatting>
  <conditionalFormatting sqref="W38:Y38">
    <cfRule type="expression" dxfId="117" priority="123">
      <formula>$W$38&lt;&gt;""</formula>
    </cfRule>
  </conditionalFormatting>
  <conditionalFormatting sqref="W40:Y40">
    <cfRule type="expression" dxfId="116" priority="113">
      <formula>$W$40&lt;&gt;""</formula>
    </cfRule>
  </conditionalFormatting>
  <conditionalFormatting sqref="X27:Y27">
    <cfRule type="expression" dxfId="115" priority="41">
      <formula>$X$27&lt;&gt;""</formula>
    </cfRule>
  </conditionalFormatting>
  <conditionalFormatting sqref="X28:Y28">
    <cfRule type="expression" dxfId="114" priority="36">
      <formula>$X$28&lt;&gt;""</formula>
    </cfRule>
  </conditionalFormatting>
  <conditionalFormatting sqref="X29:Y29">
    <cfRule type="expression" dxfId="113" priority="31">
      <formula>$X$29&lt;&gt;""</formula>
    </cfRule>
  </conditionalFormatting>
  <conditionalFormatting sqref="X30:Z30">
    <cfRule type="expression" dxfId="112" priority="143">
      <formula>$X$30&lt;&gt;""</formula>
    </cfRule>
  </conditionalFormatting>
  <conditionalFormatting sqref="X31:Z31">
    <cfRule type="expression" dxfId="111" priority="141">
      <formula>$X$31&lt;&gt;""</formula>
    </cfRule>
  </conditionalFormatting>
  <conditionalFormatting sqref="Y32:Z32">
    <cfRule type="expression" dxfId="110" priority="138">
      <formula>$Y$32&lt;&gt;""</formula>
    </cfRule>
  </conditionalFormatting>
  <conditionalFormatting sqref="Y41:Z41">
    <cfRule type="expression" dxfId="109" priority="107">
      <formula>$Y$41&lt;&gt;""</formula>
    </cfRule>
  </conditionalFormatting>
  <conditionalFormatting sqref="AA36:AB36">
    <cfRule type="expression" dxfId="108" priority="128">
      <formula>$AA$36&lt;&gt;""</formula>
    </cfRule>
  </conditionalFormatting>
  <conditionalFormatting sqref="AA38:AB38">
    <cfRule type="expression" dxfId="107" priority="122">
      <formula>$AA$38&lt;&gt;""</formula>
    </cfRule>
  </conditionalFormatting>
  <conditionalFormatting sqref="AA40:AB40">
    <cfRule type="expression" dxfId="106" priority="112">
      <formula>$AA$40&lt;&gt;""</formula>
    </cfRule>
  </conditionalFormatting>
  <conditionalFormatting sqref="AB24 AJ24 T26 AH26">
    <cfRule type="expression" dxfId="105" priority="149">
      <formula>$W$24&gt;0</formula>
    </cfRule>
  </conditionalFormatting>
  <conditionalFormatting sqref="AB24:AC25">
    <cfRule type="expression" dxfId="104" priority="48">
      <formula>$AB$24&lt;&gt;""</formula>
    </cfRule>
  </conditionalFormatting>
  <conditionalFormatting sqref="AC30:AD30">
    <cfRule type="expression" dxfId="103" priority="88">
      <formula>$AC$30&lt;&gt;""</formula>
    </cfRule>
  </conditionalFormatting>
  <conditionalFormatting sqref="AC32:AD32">
    <cfRule type="expression" dxfId="102" priority="137">
      <formula>$AC$32&lt;&gt;""</formula>
    </cfRule>
  </conditionalFormatting>
  <conditionalFormatting sqref="AD36:AE36">
    <cfRule type="expression" dxfId="101" priority="127">
      <formula>$AD$36&lt;&gt;""</formula>
    </cfRule>
  </conditionalFormatting>
  <conditionalFormatting sqref="AD38:AE38">
    <cfRule type="expression" dxfId="100" priority="121">
      <formula>$AD$38&lt;&gt;""</formula>
    </cfRule>
  </conditionalFormatting>
  <conditionalFormatting sqref="AD40:AE40">
    <cfRule type="expression" dxfId="99" priority="111">
      <formula>$AD$40&lt;&gt;""</formula>
    </cfRule>
  </conditionalFormatting>
  <conditionalFormatting sqref="AE27:AF27">
    <cfRule type="expression" dxfId="98" priority="40">
      <formula>$AE$27&lt;&gt;""</formula>
    </cfRule>
  </conditionalFormatting>
  <conditionalFormatting sqref="AE28:AF28">
    <cfRule type="expression" dxfId="97" priority="35">
      <formula>$AE$28&lt;&gt;""</formula>
    </cfRule>
  </conditionalFormatting>
  <conditionalFormatting sqref="AE29:AF29">
    <cfRule type="expression" dxfId="96" priority="30">
      <formula>$AE$29&lt;&gt;""</formula>
    </cfRule>
  </conditionalFormatting>
  <conditionalFormatting sqref="AE16:AO16">
    <cfRule type="expression" dxfId="95" priority="160">
      <formula>$AE$16&lt;&gt;""</formula>
    </cfRule>
  </conditionalFormatting>
  <conditionalFormatting sqref="AH19:AI19 AK19 AN19">
    <cfRule type="cellIs" dxfId="94" priority="155" operator="notEqual">
      <formula>""</formula>
    </cfRule>
  </conditionalFormatting>
  <conditionalFormatting sqref="AH26:AJ26">
    <cfRule type="expression" dxfId="93" priority="45">
      <formula>$AH$26&lt;&gt;""</formula>
    </cfRule>
  </conditionalFormatting>
  <conditionalFormatting sqref="AI23:AO23">
    <cfRule type="expression" dxfId="92" priority="152">
      <formula>$AI$23&lt;&gt;""</formula>
    </cfRule>
  </conditionalFormatting>
  <conditionalFormatting sqref="AI39:AO39">
    <cfRule type="expression" dxfId="91" priority="117">
      <formula>$AI$39&lt;&gt;""</formula>
    </cfRule>
  </conditionalFormatting>
  <conditionalFormatting sqref="AJ32">
    <cfRule type="expression" dxfId="90" priority="135">
      <formula>$AJ$32&lt;&gt;""</formula>
    </cfRule>
  </conditionalFormatting>
  <conditionalFormatting sqref="AJ30:AK30">
    <cfRule type="expression" dxfId="89" priority="136">
      <formula>$AJ$30&lt;&gt;""</formula>
    </cfRule>
  </conditionalFormatting>
  <conditionalFormatting sqref="AJ24:AL25">
    <cfRule type="expression" dxfId="88" priority="47">
      <formula>$AJ$24&lt;&gt;""</formula>
    </cfRule>
  </conditionalFormatting>
  <dataValidations xWindow="696" yWindow="447" count="23">
    <dataValidation imeMode="halfAlpha" allowBlank="1" showInputMessage="1" showErrorMessage="1" sqref="W31 T31"/>
    <dataValidation type="list" allowBlank="1" showInputMessage="1" showErrorMessage="1" sqref="AG32:AH32">
      <formula1>"01,02,03,04,05,06,07,08,09,10,11,12,13,14,15,16,17,18,19,20,21,22,23,24,25,26,27,28,29,30,31"</formula1>
    </dataValidation>
    <dataValidation type="custom" operator="lessThanOrEqual" allowBlank="1" showInputMessage="1" showErrorMessage="1" sqref="AJ30 AI32:AJ32">
      <formula1>744</formula1>
    </dataValidation>
    <dataValidation type="list" allowBlank="1" showInputMessage="1" showErrorMessage="1" sqref="W32:X32 W43:X43">
      <formula1>$G$3:$G$14</formula1>
    </dataValidation>
    <dataValidation type="list" allowBlank="1" showInputMessage="1" showErrorMessage="1" sqref="AA43">
      <formula1>$H$3:$H$33</formula1>
    </dataValidation>
    <dataValidation type="custom" operator="lessThanOrEqual" allowBlank="1" showInputMessage="1" showErrorMessage="1" promptTitle="就労の合計時間（月間）についてを記載してください。　　　　　　　" prompt="　※雇用契約に基づく就労時間であり、実際に就労した時間（実績）ではありません。育児短時間勤務制度を利用している場合でも、制度利用前の就労時間数を記載してください。_x000a_　※雇用契約上、週当たりの就労時間が定められている場合、４（週）を乗じた時間を記載してください。_x000a_　※雇用契約上、年当たりの就労時間が定められている場合、12（月）で除した時間を記載してください。_x000a_　※残業時間は除き、休憩時間（就業規則等で定められている休憩に限る。）は含めてください。" sqref="W24:Y25">
      <formula1>$W$24&lt;=744</formula1>
    </dataValidation>
    <dataValidation type="custom" operator="lessThanOrEqual" allowBlank="1" showInputMessage="1" showErrorMessage="1" promptTitle="月間又は週間の就労時間（合計）についてを記載してください。" prompt="　※雇用契約に基づく就労時間であり、実際に就労した時間（実績）ではありません。育児短時間勤務制度を利用している場合でも、制度利用前の就業規則上の就労時間数を記載してください。_x000a_　※雇用契約上、１日当たりの就労時間が定められている場合、５（日）を乗じて、「週間」の就労時間を記載してください。_x000a_　※週間の労働時間を記載いただいた場合、当該時間に４を乗した時間数を月の就労時間とみなします。_x000a_　※雇用契約上の就労時間であるため、残業時間は除いてください。_x000a_　※休憩時間の合計時間についても記載してください。" sqref="X30:Z30">
      <formula1>$X$30&lt;=744</formula1>
    </dataValidation>
    <dataValidation type="textLength" operator="lessThanOrEqual" allowBlank="1" showInputMessage="1" showErrorMessage="1" sqref="AE8:AG8 AI8:AL8 AN8:AP8 AN10:AP10 AI10:AL10 AE10:AG10">
      <formula1>4</formula1>
    </dataValidation>
    <dataValidation type="whole" allowBlank="1" showInputMessage="1" showErrorMessage="1" promptTitle="育児のための短時間勤務制度の利用について記載してください" prompt="○育児のための短時間勤務制度の利用により、就業規則上の通常の就労時間（No.６に記載の時間）より短い就労時間とする予定である又はしている場合について、「□取得予定」か「□取得中」かにチェック（レ点記入）してください。_x000a_○当該短時間勤務制度の利用（予定）期間及び当該短時間勤務制度利用時の主な就労時間帯（勤務体制変更後の就労時間帯）について記載してください。_x000a_　※No.６には短時間勤務制度利用前の就労時間帯、No.12には短時間勤務制度利用後の就労時間帯を記載してください。" sqref="AF42:AH42">
      <formula1>$U$42</formula1>
      <formula2>9999</formula2>
    </dataValidation>
    <dataValidation type="custom" operator="lessThanOrEqual" allowBlank="1" showInputMessage="1" showErrorMessage="1" promptTitle="１か月当たりの就労時間数を記載してください。" prompt="　※残業時間及び休憩時間（就業規則等で定められている休憩時間に限る。）は就労時間数に含めてください。_x000a_　※育児短時間勤務制度等を利用している場合は、それらの制度利用の上での勤務実績（実際に当該月に勤務した実績）を記載してください。" sqref="O34:Q34">
      <formula1>$O$34&lt;=744</formula1>
    </dataValidation>
    <dataValidation type="custom" operator="lessThanOrEqual" allowBlank="1" showInputMessage="1" showErrorMessage="1" promptTitle="１か月当たりの就労時間数を記載してください。" prompt="　※残業時間及び休憩時間（就業規則等で定められている休憩時間に限る。）は就労時間数に含めてください。_x000a_　※育児短時間勤務制度等を利用している場合は、それらの制度利用の上での勤務実績（実際に当該月に勤務した実績）を記載してください。" sqref="Z34:AB34">
      <formula1>$Z$34&lt;=744</formula1>
    </dataValidation>
    <dataValidation type="custom" operator="lessThanOrEqual" allowBlank="1" showInputMessage="1" showErrorMessage="1" promptTitle="１か月当たりの就労時間数を記載してください。" prompt="　※残業時間及び休憩時間（就業規則等で定められている休憩時間に限る。）は就労時間数に含めてください。_x000a_　※育児短時間勤務制度等を利用している場合は、それらの制度利用の上での勤務実績（実際に当該月に勤務した実績）を記載してください。" sqref="AK34:AM34">
      <formula1>$AK$34&lt;=744</formula1>
    </dataValidation>
    <dataValidation imeMode="on" allowBlank="1" showInputMessage="1" showErrorMessage="1" promptTitle="証明書の内容で補足があれば記載してください。" prompt="※自営業主又は自営業専従者の方は、職務内容を記載してください。　_x000a_※農業従事者は耕作面積を記載してください。_x000a_※就労実績が雇用契約上の就労時間より短い場合は、その理由を記載してください。_x000a_※雇用契約の更新等で就労実績と雇用契約上の就労時間に乖離がある場合は、その旨記載してください。" sqref="J50:AP50"/>
    <dataValidation type="custom" operator="lessThanOrEqual" allowBlank="1" showInputMessage="1" showErrorMessage="1" sqref="AE27:AF27">
      <formula1>$AE$27&lt;=1440</formula1>
    </dataValidation>
    <dataValidation type="custom" operator="lessThanOrEqual" allowBlank="1" showInputMessage="1" showErrorMessage="1" sqref="AE28:AF28">
      <formula1>$AE$28&lt;=1440</formula1>
    </dataValidation>
    <dataValidation type="custom" operator="lessThanOrEqual" allowBlank="1" showInputMessage="1" showErrorMessage="1" sqref="AE29:AF29">
      <formula1>$AE$29&lt;=1440</formula1>
    </dataValidation>
    <dataValidation type="custom" allowBlank="1" showInputMessage="1" showErrorMessage="1" prompt="就業規則等で定められている休憩時間の月間の合計時間数について記載してください。" sqref="AJ24:AL25">
      <formula1>$AJ$24&lt;=44640</formula1>
    </dataValidation>
    <dataValidation type="custom" allowBlank="1" showInputMessage="1" showErrorMessage="1" sqref="AI43:AJ43">
      <formula1>$AI$43&lt;=1440</formula1>
    </dataValidation>
    <dataValidation allowBlank="1" showInputMessage="1" showErrorMessage="1" promptTitle="証明書を発行する事業者の名称（法人名）を記載してください。" prompt="個人事業主の場合は事業者の名称を記載してください。" sqref="AE5:AP5"/>
    <dataValidation allowBlank="1" showInputMessage="1" showErrorMessage="1" promptTitle="代表者（法人の代表者や個人事業主）の氏名を記載してください。" prompt="　※代表者に該当する者がいない場合又は事業所側で証明権限を代表者以外に付与している場合には、当該証明権限を有する証明書の内容に責任を持つ者の氏名を記載してください。" sqref="AE6:AP6"/>
    <dataValidation allowBlank="1" showInputMessage="1" showErrorMessage="1" prompt="証明書発行事業所の住所を記載してください。" sqref="AE7:AP7"/>
    <dataValidation allowBlank="1" showInputMessage="1" showErrorMessage="1" promptTitle="就労証明書の担当者名を記載してください。" prompt="【企業・法人・官公庁などに勤務している方】_x000a_就労者本人以外の人が作成してください。_x000a__x000a_【自営業主又は自営専従者の方】_x000a_事業主が本人の場合は本人が、本人以外の場合は事業主が記載してください。_x000a__x000a_" sqref="AE9:AP9"/>
    <dataValidation allowBlank="1" showInputMessage="1" showErrorMessage="1" promptTitle="右上欄に記載の所在地（証明書発行事業所住所）と異なる場合のみ" prompt="右上欄に記載の所在地（証明書発行事業所住所）と異なる場合は本人が実際に働いている勤務先の住所を記載してください。_x000a_　※実際に働いている就労場所が複数存在する場合は、主たる就労先の住所を記載するようにしてください。_x000a_　※就労場所が存在しない場合には、自宅等就労時に本人が主として存在している場所を記載するようにしてください。" sqref="N20:AP21"/>
  </dataValidations>
  <hyperlinks>
    <hyperlink ref="C13:I16" location="記入要綱!A1" display="業種"/>
  </hyperlinks>
  <pageMargins left="0.59055118110236227" right="0.23622047244094491" top="0.19685039370078741" bottom="0.19685039370078741" header="0.31496062992125984" footer="0.31496062992125984"/>
  <pageSetup paperSize="9" scale="57" orientation="portrait" r:id="rId1"/>
  <rowBreaks count="1" manualBreakCount="1">
    <brk id="56" min="1" max="36" man="1"/>
  </rowBreaks>
  <drawing r:id="rId2"/>
  <extLst>
    <ext xmlns:x14="http://schemas.microsoft.com/office/spreadsheetml/2009/9/main" uri="{78C0D931-6437-407d-A8EE-F0AAD7539E65}">
      <x14:conditionalFormattings>
        <x14:conditionalFormatting xmlns:xm="http://schemas.microsoft.com/office/excel/2006/main">
          <x14:cfRule type="expression" priority="4" id="{6F79B602-D75E-40A2-A4CF-C1A1B7FCF882}">
            <xm:f>プルダウンリスト!$Q$10&gt;1</xm:f>
            <x14:dxf>
              <fill>
                <patternFill>
                  <bgColor rgb="FFFFCCCC"/>
                </patternFill>
              </fill>
            </x14:dxf>
          </x14:cfRule>
          <xm:sqref>J35 N35</xm:sqref>
        </x14:conditionalFormatting>
        <x14:conditionalFormatting xmlns:xm="http://schemas.microsoft.com/office/excel/2006/main">
          <x14:cfRule type="cellIs" priority="18" operator="equal" id="{77FC6E0D-EDE2-4A15-8BB2-2165B4A513A0}">
            <xm:f>プルダウンリスト!$N$4</xm:f>
            <x14:dxf>
              <font>
                <b/>
                <i val="0"/>
              </font>
            </x14:dxf>
          </x14:cfRule>
          <x14:cfRule type="expression" priority="159" id="{E8767969-BC83-464F-816B-43711DECF21E}">
            <xm:f>AND($J$19=プルダウンリスト!$N$3,$M$19=プルダウンリスト!$N$3)</xm:f>
            <x14:dxf>
              <fill>
                <patternFill>
                  <bgColor rgb="FFFFFF99"/>
                </patternFill>
              </fill>
            </x14:dxf>
          </x14:cfRule>
          <x14:cfRule type="expression" priority="1" id="{952D1D5A-7CCF-4D4A-A96C-A715A8326295}">
            <xm:f>AND($J$19=プルダウンリスト!$N$4,$M$19=プルダウンリスト!$N$4)</xm:f>
            <x14:dxf>
              <fill>
                <patternFill>
                  <bgColor rgb="FFFF7C80"/>
                </patternFill>
              </fill>
            </x14:dxf>
          </x14:cfRule>
          <xm:sqref>J19 M19</xm:sqref>
        </x14:conditionalFormatting>
        <x14:conditionalFormatting xmlns:xm="http://schemas.microsoft.com/office/excel/2006/main">
          <x14:cfRule type="expression" priority="157" id="{BC84EBE9-1543-4276-9BCA-DF796EB31214}">
            <xm:f>$M$19=プルダウンリスト!$N$4</xm:f>
            <x14:dxf>
              <fill>
                <patternFill patternType="none">
                  <bgColor auto="1"/>
                </patternFill>
              </fill>
            </x14:dxf>
          </x14:cfRule>
          <x14:cfRule type="expression" priority="158" id="{FEC0F01A-DBE8-44B3-99F8-A45BBAA92390}">
            <xm:f>$J$19=プルダウンリスト!$N$4</xm:f>
            <x14:dxf>
              <fill>
                <patternFill patternType="none">
                  <bgColor auto="1"/>
                </patternFill>
              </fill>
            </x14:dxf>
          </x14:cfRule>
          <xm:sqref>J19</xm:sqref>
        </x14:conditionalFormatting>
        <x14:conditionalFormatting xmlns:xm="http://schemas.microsoft.com/office/excel/2006/main">
          <x14:cfRule type="expression" priority="98" id="{2891A405-9775-4480-91BC-186EF155E073}">
            <xm:f>$J$25=プルダウンリスト!$N$4</xm:f>
            <x14:dxf>
              <fill>
                <patternFill patternType="none">
                  <bgColor auto="1"/>
                </patternFill>
              </fill>
            </x14:dxf>
          </x14:cfRule>
          <xm:sqref>J25</xm:sqref>
        </x14:conditionalFormatting>
        <x14:conditionalFormatting xmlns:xm="http://schemas.microsoft.com/office/excel/2006/main">
          <x14:cfRule type="cellIs" priority="15" operator="equal" id="{D0EB5443-7299-4494-AFF0-A7A9B3BAEDE0}">
            <xm:f>プルダウンリスト!$N$4</xm:f>
            <x14:dxf>
              <font>
                <b/>
                <i val="0"/>
              </font>
            </x14:dxf>
          </x14:cfRule>
          <xm:sqref>J35 N35 J37 N37 R37 J39 N39 R39 V39:X39 AB39 AE39 J41:J42 N41:N42 J44:J47 L44:L47 P44:P47 S45 AJ51:AJ56 AM51:AM56</xm:sqref>
        </x14:conditionalFormatting>
        <x14:conditionalFormatting xmlns:xm="http://schemas.microsoft.com/office/excel/2006/main">
          <x14:cfRule type="expression" priority="77" id="{D25162D9-8779-49C7-B1FC-2E9678EBA2BE}">
            <xm:f>プルダウンリスト!$Q$10&gt;0</xm:f>
            <x14:dxf>
              <fill>
                <patternFill patternType="none">
                  <bgColor auto="1"/>
                </patternFill>
              </fill>
            </x14:dxf>
          </x14:cfRule>
          <xm:sqref>J35 N35</xm:sqref>
        </x14:conditionalFormatting>
        <x14:conditionalFormatting xmlns:xm="http://schemas.microsoft.com/office/excel/2006/main">
          <x14:cfRule type="expression" priority="75" id="{5E332257-423B-4DFF-A115-C2A8C18CCB4E}">
            <xm:f>プルダウンリスト!$Q$11&gt;0</xm:f>
            <x14:dxf>
              <fill>
                <patternFill patternType="none">
                  <bgColor auto="1"/>
                </patternFill>
              </fill>
            </x14:dxf>
          </x14:cfRule>
          <x14:cfRule type="expression" priority="3" id="{883C9DA4-B5C4-4511-8DF6-055178AC17AC}">
            <xm:f>プルダウンリスト!$Q$11&gt;1</xm:f>
            <x14:dxf>
              <fill>
                <patternFill>
                  <bgColor rgb="FFFFCCCC"/>
                </patternFill>
              </fill>
            </x14:dxf>
          </x14:cfRule>
          <xm:sqref>J37 N37 R37</xm:sqref>
        </x14:conditionalFormatting>
        <x14:conditionalFormatting xmlns:xm="http://schemas.microsoft.com/office/excel/2006/main">
          <x14:cfRule type="expression" priority="73" id="{8BB368CE-A550-4540-BBE7-D8C42A088300}">
            <xm:f>プルダウンリスト!$Q$12&gt;0</xm:f>
            <x14:dxf>
              <fill>
                <patternFill patternType="none">
                  <bgColor auto="1"/>
                </patternFill>
              </fill>
            </x14:dxf>
          </x14:cfRule>
          <x14:cfRule type="expression" priority="2" id="{5A0DCB60-6500-4DB4-BB54-B28709392E00}">
            <xm:f>プルダウンリスト!$Q$12&gt;1</xm:f>
            <x14:dxf>
              <fill>
                <patternFill>
                  <bgColor rgb="FFFFCCCC"/>
                </patternFill>
              </fill>
            </x14:dxf>
          </x14:cfRule>
          <xm:sqref>J39 N39 R39</xm:sqref>
        </x14:conditionalFormatting>
        <x14:conditionalFormatting xmlns:xm="http://schemas.microsoft.com/office/excel/2006/main">
          <x14:cfRule type="expression" priority="71" id="{5C6FD083-17F3-4B3B-B5D1-E02121E92AC9}">
            <xm:f>プルダウンリスト!$Q$13&gt;0</xm:f>
            <x14:dxf>
              <fill>
                <patternFill patternType="none">
                  <bgColor auto="1"/>
                </patternFill>
              </fill>
            </x14:dxf>
          </x14:cfRule>
          <xm:sqref>J41 N41</xm:sqref>
        </x14:conditionalFormatting>
        <x14:conditionalFormatting xmlns:xm="http://schemas.microsoft.com/office/excel/2006/main">
          <x14:cfRule type="expression" priority="89" id="{1DE1EAEB-7296-41F7-978F-3E4581D1D995}">
            <xm:f>プルダウンリスト!$Q$14&gt;0</xm:f>
            <x14:dxf>
              <fill>
                <patternFill patternType="none">
                  <bgColor auto="1"/>
                </patternFill>
              </fill>
            </x14:dxf>
          </x14:cfRule>
          <xm:sqref>J42 N42</xm:sqref>
        </x14:conditionalFormatting>
        <x14:conditionalFormatting xmlns:xm="http://schemas.microsoft.com/office/excel/2006/main">
          <x14:cfRule type="expression" priority="70" id="{DE301898-4EDB-4E06-9BB0-5D50F0830DB0}">
            <xm:f>プルダウンリスト!$Q$15=0</xm:f>
            <x14:dxf>
              <fill>
                <patternFill>
                  <bgColor rgb="FFFFFF99"/>
                </patternFill>
              </fill>
            </x14:dxf>
          </x14:cfRule>
          <x14:cfRule type="expression" priority="8" id="{3C3B613E-0973-4398-B762-A5ACAD539032}">
            <xm:f>プルダウンリスト!$Q$15&gt;1</xm:f>
            <x14:dxf>
              <fill>
                <patternFill>
                  <bgColor rgb="FFFFCCCC"/>
                </patternFill>
              </fill>
            </x14:dxf>
          </x14:cfRule>
          <xm:sqref>J44 L44 P44</xm:sqref>
        </x14:conditionalFormatting>
        <x14:conditionalFormatting xmlns:xm="http://schemas.microsoft.com/office/excel/2006/main">
          <x14:cfRule type="expression" priority="69" id="{7492CBE4-8BA6-4AC0-83AB-3769A83F10DA}">
            <xm:f>プルダウンリスト!$Q$15&gt;0</xm:f>
            <x14:dxf>
              <fill>
                <patternFill patternType="none">
                  <bgColor auto="1"/>
                </patternFill>
              </fill>
            </x14:dxf>
          </x14:cfRule>
          <xm:sqref>J44</xm:sqref>
        </x14:conditionalFormatting>
        <x14:conditionalFormatting xmlns:xm="http://schemas.microsoft.com/office/excel/2006/main">
          <x14:cfRule type="expression" priority="67" id="{370F5C2F-D2E6-418B-B2FD-7B3654B57847}">
            <xm:f>プルダウンリスト!$Q$16&gt;0</xm:f>
            <x14:dxf>
              <fill>
                <patternFill patternType="none">
                  <bgColor auto="1"/>
                </patternFill>
              </fill>
            </x14:dxf>
          </x14:cfRule>
          <x14:cfRule type="expression" priority="68" id="{3FBF747C-39B2-4181-8FF5-BB678F6CAD9E}">
            <xm:f>OR($M$19=プルダウンリスト!$N$4,$AH$19&lt;&gt;"",$AK$19&lt;&gt;"",$AN$19&lt;&gt;"")</xm:f>
            <x14:dxf>
              <fill>
                <patternFill>
                  <bgColor rgb="FFFFFF99"/>
                </patternFill>
              </fill>
            </x14:dxf>
          </x14:cfRule>
          <x14:cfRule type="expression" priority="7" id="{D797957A-C21C-48CD-88DB-A84EA8FC58EA}">
            <xm:f>プルダウンリスト!$Q$16&gt;1</xm:f>
            <x14:dxf>
              <fill>
                <patternFill>
                  <bgColor rgb="FFFFCCCC"/>
                </patternFill>
              </fill>
            </x14:dxf>
          </x14:cfRule>
          <xm:sqref>J45 L45 P45 S45</xm:sqref>
        </x14:conditionalFormatting>
        <x14:conditionalFormatting xmlns:xm="http://schemas.microsoft.com/office/excel/2006/main">
          <x14:cfRule type="expression" priority="65" id="{4D97A7CC-44C1-4D9B-9B8E-72559A4F122E}">
            <xm:f>プルダウンリスト!$Q$17&gt;0</xm:f>
            <x14:dxf>
              <fill>
                <patternFill patternType="none">
                  <bgColor auto="1"/>
                </patternFill>
              </fill>
            </x14:dxf>
          </x14:cfRule>
          <x14:cfRule type="expression" priority="6" id="{A2D2E6FF-4A5E-40DC-80DE-79AAF6D430C9}">
            <xm:f>プルダウンリスト!$Q$17&gt;1</xm:f>
            <x14:dxf>
              <fill>
                <patternFill>
                  <bgColor rgb="FFFFCCCC"/>
                </patternFill>
              </fill>
            </x14:dxf>
          </x14:cfRule>
          <xm:sqref>J46 L46 P46</xm:sqref>
        </x14:conditionalFormatting>
        <x14:conditionalFormatting xmlns:xm="http://schemas.microsoft.com/office/excel/2006/main">
          <x14:cfRule type="expression" priority="29" id="{06C2DF24-DC3F-46D4-A099-5ED74928A5CE}">
            <xm:f>OR(プルダウンリスト!$S$11=1,プルダウンリスト!$S$13=1)</xm:f>
            <x14:dxf>
              <fill>
                <patternFill patternType="none">
                  <bgColor auto="1"/>
                </patternFill>
              </fill>
            </x14:dxf>
          </x14:cfRule>
          <x14:cfRule type="expression" priority="66" id="{6F632162-A824-402C-A54A-25767C42A0A4}">
            <xm:f>OR(プルダウンリスト!$Q$11&gt;0,$L$38&lt;&gt;"",$P$38&lt;&gt;"",$S$38&lt;&gt;"",$W$38&lt;&gt;"",$AA$38&lt;&gt;"",$AD$38&lt;&gt;"")</xm:f>
            <x14:dxf>
              <fill>
                <patternFill>
                  <bgColor rgb="FFFFFF99"/>
                </patternFill>
              </fill>
            </x14:dxf>
          </x14:cfRule>
          <xm:sqref>J46:J47 L46:L47 P46:P47</xm:sqref>
        </x14:conditionalFormatting>
        <x14:conditionalFormatting xmlns:xm="http://schemas.microsoft.com/office/excel/2006/main">
          <x14:cfRule type="expression" priority="64" id="{5FBDBCD0-193A-4075-A6DA-A6D6A2D36E04}">
            <xm:f>プルダウンリスト!$Q$18&gt;0</xm:f>
            <x14:dxf>
              <fill>
                <patternFill patternType="none">
                  <bgColor auto="1"/>
                </patternFill>
              </fill>
            </x14:dxf>
          </x14:cfRule>
          <x14:cfRule type="expression" priority="5" id="{413E674B-F64D-47FC-BB3E-83CB2401167B}">
            <xm:f>プルダウンリスト!$Q$18&gt;1</xm:f>
            <x14:dxf>
              <fill>
                <patternFill>
                  <bgColor rgb="FFFFCCCC"/>
                </patternFill>
              </fill>
            </x14:dxf>
          </x14:cfRule>
          <xm:sqref>J47 L47 P47</xm:sqref>
        </x14:conditionalFormatting>
        <x14:conditionalFormatting xmlns:xm="http://schemas.microsoft.com/office/excel/2006/main">
          <x14:cfRule type="expression" priority="105" id="{AC5858A3-D95A-4D00-9228-4817D02EBF6C}">
            <xm:f>AND($W$24&gt;0,J$25=プルダウンリスト!$N$3)</xm:f>
            <x14:dxf>
              <fill>
                <patternFill>
                  <bgColor rgb="FFFFFF99"/>
                </patternFill>
              </fill>
            </x14:dxf>
          </x14:cfRule>
          <xm:sqref>J25:K25</xm:sqref>
        </x14:conditionalFormatting>
        <x14:conditionalFormatting xmlns:xm="http://schemas.microsoft.com/office/excel/2006/main">
          <x14:cfRule type="cellIs" priority="19" operator="equal" id="{381C9824-FC2C-46EC-B03D-21518E207F9F}">
            <xm:f>プルダウンリスト!$N$4</xm:f>
            <x14:dxf>
              <font>
                <b/>
                <i val="0"/>
              </font>
            </x14:dxf>
          </x14:cfRule>
          <xm:sqref>J25:Q25</xm:sqref>
        </x14:conditionalFormatting>
        <x14:conditionalFormatting xmlns:xm="http://schemas.microsoft.com/office/excel/2006/main">
          <x14:cfRule type="expression" priority="53" id="{655092D8-65D7-426E-8AE9-4F7AF64A06F0}">
            <xm:f>OR(プルダウンリスト!$S$32=1,プルダウンリスト!$S$33=1,プルダウンリスト!$S$34=1,プルダウンリスト!$S$32=2,プルダウンリスト!$S$33=2,プルダウンリスト!$S$34=2)</xm:f>
            <x14:dxf>
              <fill>
                <patternFill>
                  <bgColor rgb="FFFF7C80"/>
                </patternFill>
              </fill>
            </x14:dxf>
          </x14:cfRule>
          <x14:cfRule type="expression" priority="61" id="{EEC8EA08-B032-4CBC-8AE3-FDE376A3FA87}">
            <xm:f>プルダウンリスト!$S$3=1</xm:f>
            <x14:dxf>
              <fill>
                <patternFill>
                  <bgColor rgb="FFFFFF99"/>
                </patternFill>
              </fill>
            </x14:dxf>
          </x14:cfRule>
          <x14:cfRule type="expression" priority="62" id="{73220173-47A4-4099-BCF6-E8A4B764ACC4}">
            <xm:f>プルダウンリスト!$Q$19&gt;0</xm:f>
            <x14:dxf>
              <fill>
                <patternFill>
                  <bgColor rgb="FFFFFF99"/>
                </patternFill>
              </fill>
            </x14:dxf>
          </x14:cfRule>
          <xm:sqref>J50:AP50</xm:sqref>
        </x14:conditionalFormatting>
        <x14:conditionalFormatting xmlns:xm="http://schemas.microsoft.com/office/excel/2006/main">
          <x14:cfRule type="expression" priority="97" id="{243B30A0-4F76-4A7F-A3AB-FB125106CC10}">
            <xm:f>$K$25=プルダウンリスト!$N$4</xm:f>
            <x14:dxf>
              <fill>
                <patternFill patternType="none">
                  <bgColor auto="1"/>
                </patternFill>
              </fill>
            </x14:dxf>
          </x14:cfRule>
          <xm:sqref>K25</xm:sqref>
        </x14:conditionalFormatting>
        <x14:conditionalFormatting xmlns:xm="http://schemas.microsoft.com/office/excel/2006/main">
          <x14:cfRule type="expression" priority="96" id="{4FD51B10-C8F6-44A6-B9F1-4A16C3A26F3A}">
            <xm:f>$L$25=プルダウンリスト!$N$4</xm:f>
            <x14:dxf>
              <fill>
                <patternFill patternType="none">
                  <bgColor auto="1"/>
                </patternFill>
              </fill>
            </x14:dxf>
          </x14:cfRule>
          <x14:cfRule type="expression" priority="104" id="{98CEB1FC-6E7F-4CDF-8C85-895F7A85FA6A}">
            <xm:f>AND($W$24&gt;0,$L$25=プルダウンリスト!$N$3)</xm:f>
            <x14:dxf>
              <fill>
                <patternFill>
                  <bgColor rgb="FFFFFF99"/>
                </patternFill>
              </fill>
            </x14:dxf>
          </x14:cfRule>
          <xm:sqref>L25</xm:sqref>
        </x14:conditionalFormatting>
        <x14:conditionalFormatting xmlns:xm="http://schemas.microsoft.com/office/excel/2006/main">
          <x14:cfRule type="expression" priority="147" id="{B117DDC5-24A2-44F6-AEE7-6BE87EA2E477}">
            <xm:f>プルダウンリスト!$Q$6&gt;0</xm:f>
            <x14:dxf>
              <fill>
                <patternFill>
                  <bgColor rgb="FFFFFF99"/>
                </patternFill>
              </fill>
            </x14:dxf>
          </x14:cfRule>
          <xm:sqref>L27 O27 U27 X27 AE27</xm:sqref>
        </x14:conditionalFormatting>
        <x14:conditionalFormatting xmlns:xm="http://schemas.microsoft.com/office/excel/2006/main">
          <x14:cfRule type="expression" priority="146" id="{349B0C27-6400-456D-8E05-6946A950F33D}">
            <xm:f>プルダウンリスト!$Q$7&gt;0</xm:f>
            <x14:dxf>
              <fill>
                <patternFill>
                  <bgColor rgb="FFFFFF99"/>
                </patternFill>
              </fill>
            </x14:dxf>
          </x14:cfRule>
          <xm:sqref>L28 O28 U28 X28 AE28</xm:sqref>
        </x14:conditionalFormatting>
        <x14:conditionalFormatting xmlns:xm="http://schemas.microsoft.com/office/excel/2006/main">
          <x14:cfRule type="expression" priority="145" id="{9A0E9A2C-DD6A-4F49-A3AC-450AFBDE5F3C}">
            <xm:f>プルダウンリスト!$Q$8&gt;0</xm:f>
            <x14:dxf>
              <fill>
                <patternFill>
                  <bgColor rgb="FFFFFF99"/>
                </patternFill>
              </fill>
            </x14:dxf>
          </x14:cfRule>
          <xm:sqref>L29 O29 U29 X29 AE29</xm:sqref>
        </x14:conditionalFormatting>
        <x14:conditionalFormatting xmlns:xm="http://schemas.microsoft.com/office/excel/2006/main">
          <x14:cfRule type="expression" priority="134" id="{BE2F3BDB-44B2-46D6-9EFB-9B9932502466}">
            <xm:f>プルダウンリスト!$Q$10&gt;0</xm:f>
            <x14:dxf>
              <fill>
                <patternFill>
                  <bgColor rgb="FFFFFF99"/>
                </patternFill>
              </fill>
            </x14:dxf>
          </x14:cfRule>
          <xm:sqref>L36 P36 S36 W36 AA36 AD36</xm:sqref>
        </x14:conditionalFormatting>
        <x14:conditionalFormatting xmlns:xm="http://schemas.microsoft.com/office/excel/2006/main">
          <x14:cfRule type="expression" priority="133" id="{7A245BA6-EA6C-4934-8E6A-8F5563999185}">
            <xm:f>プルダウンリスト!$Q$11&gt;0</xm:f>
            <x14:dxf>
              <fill>
                <patternFill>
                  <bgColor rgb="FFFFFF99"/>
                </patternFill>
              </fill>
            </x14:dxf>
          </x14:cfRule>
          <xm:sqref>L38 P38 S38 W38 AA38 AD38 V41 Y41 R41 J41 N41</xm:sqref>
        </x14:conditionalFormatting>
        <x14:conditionalFormatting xmlns:xm="http://schemas.microsoft.com/office/excel/2006/main">
          <x14:cfRule type="expression" priority="27" id="{64C63C25-CD44-4DFF-BD41-C04B476E0D4B}">
            <xm:f>OR(プルダウンリスト!$V$38=1,プルダウンリスト!$V$38=2)</xm:f>
            <x14:dxf>
              <fill>
                <patternFill>
                  <bgColor rgb="FFFFCCCC"/>
                </patternFill>
              </fill>
            </x14:dxf>
          </x14:cfRule>
          <x14:cfRule type="expression" priority="10" id="{F7FDA0CB-08EC-44D7-B11B-06084B6132F5}">
            <xm:f>プルダウンリスト!$W$39=1</xm:f>
            <x14:dxf>
              <fill>
                <patternFill>
                  <bgColor rgb="FFFF7C80"/>
                </patternFill>
              </fill>
            </x14:dxf>
          </x14:cfRule>
          <xm:sqref>L38:N38 P38 S38 W38 AA38 AD38</xm:sqref>
        </x14:conditionalFormatting>
        <x14:conditionalFormatting xmlns:xm="http://schemas.microsoft.com/office/excel/2006/main">
          <x14:cfRule type="expression" priority="95" id="{F522CC63-80D7-457F-93A4-F4D000A97710}">
            <xm:f>$M$25=プルダウンリスト!$N$4</xm:f>
            <x14:dxf>
              <fill>
                <patternFill patternType="none">
                  <bgColor auto="1"/>
                </patternFill>
              </fill>
            </x14:dxf>
          </x14:cfRule>
          <x14:cfRule type="expression" priority="103" id="{D6CB37D7-78AC-4299-9DEA-D3D7FEF31BDA}">
            <xm:f>AND($W$24&gt;0,$M$25=プルダウンリスト!$N$3)</xm:f>
            <x14:dxf>
              <fill>
                <patternFill>
                  <bgColor rgb="FFFFFF99"/>
                </patternFill>
              </fill>
            </x14:dxf>
          </x14:cfRule>
          <xm:sqref>M25</xm:sqref>
        </x14:conditionalFormatting>
        <x14:conditionalFormatting xmlns:xm="http://schemas.microsoft.com/office/excel/2006/main">
          <x14:cfRule type="expression" priority="52" id="{5A2701C1-28AB-44A7-829C-6955FF20CD13}">
            <xm:f>プルダウンリスト!$S$26=1</xm:f>
            <x14:dxf>
              <fill>
                <patternFill>
                  <bgColor rgb="FFFFCCCC"/>
                </patternFill>
              </fill>
            </x14:dxf>
          </x14:cfRule>
          <xm:sqref>M33:O33 Q33:R33</xm:sqref>
        </x14:conditionalFormatting>
        <x14:conditionalFormatting xmlns:xm="http://schemas.microsoft.com/office/excel/2006/main">
          <x14:cfRule type="expression" priority="94" id="{39AFCBE5-6AE6-414E-92CD-3179FD77C324}">
            <xm:f>$N$25=プルダウンリスト!$N$4</xm:f>
            <x14:dxf>
              <fill>
                <patternFill patternType="none">
                  <bgColor auto="1"/>
                </patternFill>
              </fill>
            </x14:dxf>
          </x14:cfRule>
          <x14:cfRule type="expression" priority="102" id="{6F9F91E2-2BAD-4D7A-8466-ED91A49F9B19}">
            <xm:f>AND($W$24&gt;0,$N$25=プルダウンリスト!$N$3)</xm:f>
            <x14:dxf>
              <fill>
                <patternFill>
                  <bgColor rgb="FFFFFF99"/>
                </patternFill>
              </fill>
            </x14:dxf>
          </x14:cfRule>
          <xm:sqref>N25</xm:sqref>
        </x14:conditionalFormatting>
        <x14:conditionalFormatting xmlns:xm="http://schemas.microsoft.com/office/excel/2006/main">
          <x14:cfRule type="expression" priority="93" id="{D5D0FA86-2B5D-4A51-A810-0323D7C9D540}">
            <xm:f>$O$25=プルダウンリスト!$N$4</xm:f>
            <x14:dxf>
              <fill>
                <patternFill patternType="none">
                  <bgColor auto="1"/>
                </patternFill>
              </fill>
            </x14:dxf>
          </x14:cfRule>
          <x14:cfRule type="expression" priority="101" id="{D4BDB950-2F98-49F9-9DA4-58BF12225E83}">
            <xm:f>AND($W$24&gt;0,$O$25=プルダウンリスト!$N$3)</xm:f>
            <x14:dxf>
              <fill>
                <patternFill>
                  <bgColor rgb="FFFFFF99"/>
                </patternFill>
              </fill>
            </x14:dxf>
          </x14:cfRule>
          <xm:sqref>O25</xm:sqref>
        </x14:conditionalFormatting>
        <x14:conditionalFormatting xmlns:xm="http://schemas.microsoft.com/office/excel/2006/main">
          <x14:cfRule type="expression" priority="163" id="{27B238E9-F278-4E7F-A958-1735049C7F29}">
            <xm:f>OR(プルダウンリスト!$S$32=1,プルダウンリスト!$S$32=2)</xm:f>
            <x14:dxf>
              <fill>
                <patternFill>
                  <bgColor rgb="FFFF7C80"/>
                </patternFill>
              </fill>
            </x14:dxf>
          </x14:cfRule>
          <xm:sqref>O34:Q34</xm:sqref>
        </x14:conditionalFormatting>
        <x14:conditionalFormatting xmlns:xm="http://schemas.microsoft.com/office/excel/2006/main">
          <x14:cfRule type="cellIs" priority="26" operator="equal" id="{85107C6E-F9D0-4681-B816-6713152548FF}">
            <xm:f>プルダウンリスト!$N$4</xm:f>
            <x14:dxf>
              <font>
                <b/>
                <i val="0"/>
              </font>
            </x14:dxf>
          </x14:cfRule>
          <xm:sqref>P13:P14 J13:J16 P16</xm:sqref>
        </x14:conditionalFormatting>
        <x14:conditionalFormatting xmlns:xm="http://schemas.microsoft.com/office/excel/2006/main">
          <x14:cfRule type="expression" priority="92" id="{5E34ABF0-D6FE-496E-8DEE-10E14F0187DC}">
            <xm:f>$P$25=プルダウンリスト!$N$4</xm:f>
            <x14:dxf>
              <fill>
                <patternFill patternType="none">
                  <bgColor auto="1"/>
                </patternFill>
              </fill>
            </x14:dxf>
          </x14:cfRule>
          <x14:cfRule type="expression" priority="100" id="{FF5FF896-7428-4DFD-9D72-31D11536F3F0}">
            <xm:f>AND($W$24&gt;0,$P$25=プルダウンリスト!$N$3)</xm:f>
            <x14:dxf>
              <fill>
                <patternFill>
                  <bgColor rgb="FFFFFF99"/>
                </patternFill>
              </fill>
            </x14:dxf>
          </x14:cfRule>
          <xm:sqref>P25</xm:sqref>
        </x14:conditionalFormatting>
        <x14:conditionalFormatting xmlns:xm="http://schemas.microsoft.com/office/excel/2006/main">
          <x14:cfRule type="expression" priority="116" id="{AEFED259-0892-400A-961C-B2F2396E8E04}">
            <xm:f>プルダウンリスト!$Q$12&gt;0</xm:f>
            <x14:dxf>
              <fill>
                <patternFill>
                  <bgColor rgb="FFFFFF99"/>
                </patternFill>
              </fill>
            </x14:dxf>
          </x14:cfRule>
          <xm:sqref>P40:Q40 S40:T40 W40:Y40 AA40:AB40 AD40:AE40 L40:N40</xm:sqref>
        </x14:conditionalFormatting>
        <x14:conditionalFormatting xmlns:xm="http://schemas.microsoft.com/office/excel/2006/main">
          <x14:cfRule type="expression" priority="91" id="{083964F9-8958-48CE-9534-F790AEE60B77}">
            <xm:f>$Q$25=プルダウンリスト!$N$4</xm:f>
            <x14:dxf>
              <fill>
                <patternFill patternType="none">
                  <bgColor auto="1"/>
                </patternFill>
              </fill>
            </x14:dxf>
          </x14:cfRule>
          <x14:cfRule type="expression" priority="99" id="{13A4379F-2448-4060-94EF-37BEACB1FAAB}">
            <xm:f>AND($W$24&gt;0,$Q$25=プルダウンリスト!$N$3)</xm:f>
            <x14:dxf>
              <fill>
                <patternFill>
                  <bgColor rgb="FFFFFF99"/>
                </patternFill>
              </fill>
            </x14:dxf>
          </x14:cfRule>
          <xm:sqref>Q25</xm:sqref>
        </x14:conditionalFormatting>
        <x14:conditionalFormatting xmlns:xm="http://schemas.microsoft.com/office/excel/2006/main">
          <x14:cfRule type="expression" priority="87" id="{E3AFB82A-55D3-4610-8F80-417856657C24}">
            <xm:f>OR($R$30=プルダウンリスト!$N$4,$U$30=プルダウンリスト!$N$4)</xm:f>
            <x14:dxf>
              <fill>
                <patternFill patternType="none">
                  <bgColor auto="1"/>
                </patternFill>
              </fill>
            </x14:dxf>
          </x14:cfRule>
          <xm:sqref>R30 U30</xm:sqref>
        </x14:conditionalFormatting>
        <x14:conditionalFormatting xmlns:xm="http://schemas.microsoft.com/office/excel/2006/main">
          <x14:cfRule type="cellIs" priority="16" operator="equal" id="{29A323BB-A334-444E-B5F9-0922A23AD44C}">
            <xm:f>プルダウンリスト!$N$4</xm:f>
            <x14:dxf>
              <font>
                <b/>
                <i val="0"/>
              </font>
            </x14:dxf>
          </x14:cfRule>
          <xm:sqref>R30:R31 U30:U31</xm:sqref>
        </x14:conditionalFormatting>
        <x14:conditionalFormatting xmlns:xm="http://schemas.microsoft.com/office/excel/2006/main">
          <x14:cfRule type="expression" priority="86" id="{C7214CE6-12CE-459A-9018-6A19E0F54089}">
            <xm:f>OR($R$31=プルダウンリスト!$N$4,$U$31=プルダウンリスト!$N$4)</xm:f>
            <x14:dxf>
              <fill>
                <patternFill patternType="none">
                  <bgColor auto="1"/>
                </patternFill>
              </fill>
            </x14:dxf>
          </x14:cfRule>
          <xm:sqref>R31 U31</xm:sqref>
        </x14:conditionalFormatting>
        <x14:conditionalFormatting xmlns:xm="http://schemas.microsoft.com/office/excel/2006/main">
          <x14:cfRule type="expression" priority="28" id="{DCB5BBF4-EB57-4110-B5F1-51C199133E76}">
            <xm:f>OR(プルダウンリスト!$U$39=1,プルダウンリスト!$U$39=2,プルダウンリスト!$U$40=1,プルダウンリスト!$U$40=2)</xm:f>
            <x14:dxf>
              <fill>
                <patternFill>
                  <bgColor rgb="FFFFCCCC"/>
                </patternFill>
              </fill>
            </x14:dxf>
          </x14:cfRule>
          <xm:sqref>R41:T41 V41:W41 Y41:Z41</xm:sqref>
        </x14:conditionalFormatting>
        <x14:conditionalFormatting xmlns:xm="http://schemas.microsoft.com/office/excel/2006/main">
          <x14:cfRule type="expression" priority="20" id="{E96AE092-EED2-4625-8A92-05F73461D03D}">
            <xm:f>プルダウンリスト!$Q$4=0</xm:f>
            <x14:dxf>
              <fill>
                <patternFill>
                  <bgColor rgb="FFFFFF99"/>
                </patternFill>
              </fill>
            </x14:dxf>
          </x14:cfRule>
          <xm:sqref>T22 AB22 AH22 AN22 J22:J23 N22:N23 X22:X23 AF23</xm:sqref>
        </x14:conditionalFormatting>
        <x14:conditionalFormatting xmlns:xm="http://schemas.microsoft.com/office/excel/2006/main">
          <x14:cfRule type="expression" priority="63" id="{F65EB18F-B4F5-44A6-8D9D-05676893CDCE}">
            <xm:f>$T$23=プルダウンリスト!$N$4</xm:f>
            <x14:dxf>
              <fill>
                <patternFill>
                  <bgColor rgb="FFFF7C80"/>
                </patternFill>
              </fill>
            </x14:dxf>
          </x14:cfRule>
          <xm:sqref>T23</xm:sqref>
        </x14:conditionalFormatting>
        <x14:conditionalFormatting xmlns:xm="http://schemas.microsoft.com/office/excel/2006/main">
          <x14:cfRule type="expression" priority="119" id="{4188C4A1-01CF-4902-A9B7-6AD305110FA8}">
            <xm:f>OR(プルダウンリスト!$Q$12&gt;0,プルダウンリスト!$S$12&gt;0,$L$40&lt;&gt;"",$P$40&lt;&gt;"",$S$40&lt;&gt;"",$W$40&lt;&gt;"",$AA$40&lt;&gt;"",$AD$40)</xm:f>
            <x14:dxf>
              <fill>
                <patternFill>
                  <bgColor rgb="FFFFFF99"/>
                </patternFill>
              </fill>
            </x14:dxf>
          </x14:cfRule>
          <xm:sqref>V41 Y41 R41 X39 AB39 AE39 J39 N39 R39 J41 N41</xm:sqref>
        </x14:conditionalFormatting>
        <x14:conditionalFormatting xmlns:xm="http://schemas.microsoft.com/office/excel/2006/main">
          <x14:cfRule type="expression" priority="110" id="{71CEC30C-1CCD-4C03-8044-D80377706C4D}">
            <xm:f>プルダウンリスト!$Q$13&gt;0</xm:f>
            <x14:dxf>
              <fill>
                <patternFill>
                  <bgColor rgb="FFFFFF99"/>
                </patternFill>
              </fill>
            </x14:dxf>
          </x14:cfRule>
          <xm:sqref>V41 Y41 R41</xm:sqref>
        </x14:conditionalFormatting>
        <x14:conditionalFormatting xmlns:xm="http://schemas.microsoft.com/office/excel/2006/main">
          <x14:cfRule type="expression" priority="151" id="{CD37D699-B4B6-4BA5-B984-88F5C0B2FCAA}">
            <xm:f>+プルダウンリスト!$S$30=1</xm:f>
            <x14:dxf>
              <fill>
                <patternFill>
                  <bgColor rgb="FFFF7C80"/>
                </patternFill>
              </fill>
            </x14:dxf>
          </x14:cfRule>
          <xm:sqref>W24:Y25</xm:sqref>
        </x14:conditionalFormatting>
        <x14:conditionalFormatting xmlns:xm="http://schemas.microsoft.com/office/excel/2006/main">
          <x14:cfRule type="expression" priority="142" id="{53AD76DF-3D9A-438A-A8BB-4CCC66CC7152}">
            <xm:f>OR(プルダウンリスト!$Q$9&gt;0,$X$30&gt;0)</xm:f>
            <x14:dxf>
              <fill>
                <patternFill>
                  <bgColor rgb="FFFFFF99"/>
                </patternFill>
              </fill>
            </x14:dxf>
          </x14:cfRule>
          <xm:sqref>X31 R30:R32 U30:U32 Y32 AC32 AJ30 AJ32 AC30</xm:sqref>
        </x14:conditionalFormatting>
        <x14:conditionalFormatting xmlns:xm="http://schemas.microsoft.com/office/excel/2006/main">
          <x14:cfRule type="expression" priority="74" id="{E9CEF958-7495-4EED-AAA4-22C26800C1CE}">
            <xm:f>プルダウンリスト!$S$12&gt;0</xm:f>
            <x14:dxf>
              <fill>
                <patternFill patternType="none">
                  <bgColor auto="1"/>
                </patternFill>
              </fill>
            </x14:dxf>
          </x14:cfRule>
          <xm:sqref>X39 AB39 AE39</xm:sqref>
        </x14:conditionalFormatting>
        <x14:conditionalFormatting xmlns:xm="http://schemas.microsoft.com/office/excel/2006/main">
          <x14:cfRule type="expression" priority="21" id="{FF4813E1-843D-40F1-9F74-6A8B28C44007}">
            <xm:f>プルダウンリスト!$S$31=1</xm:f>
            <x14:dxf>
              <fill>
                <patternFill>
                  <bgColor rgb="FFFF7C80"/>
                </patternFill>
              </fill>
            </x14:dxf>
          </x14:cfRule>
          <x14:cfRule type="expression" priority="54" id="{753C5458-84A6-42A5-88E7-4B2E4AECA144}">
            <xm:f>プルダウンリスト!$Q$31="未チェック"</xm:f>
            <x14:dxf>
              <fill>
                <patternFill>
                  <bgColor rgb="FFFF7C80"/>
                </patternFill>
              </fill>
            </x14:dxf>
          </x14:cfRule>
          <x14:cfRule type="expression" priority="144" id="{F1A6C30B-89E8-4A17-9A4B-35438CA8A8F9}">
            <xm:f>プルダウンリスト!$Q$5&gt;0</xm:f>
            <x14:dxf>
              <fill>
                <patternFill patternType="none">
                  <bgColor auto="1"/>
                </patternFill>
              </fill>
            </x14:dxf>
          </x14:cfRule>
          <xm:sqref>X30:Z30</xm:sqref>
        </x14:conditionalFormatting>
        <x14:conditionalFormatting xmlns:xm="http://schemas.microsoft.com/office/excel/2006/main">
          <x14:cfRule type="expression" priority="51" id="{1B091074-AB8C-43A7-B43A-EB71021C9157}">
            <xm:f>プルダウンリスト!$S$27=1</xm:f>
            <x14:dxf>
              <fill>
                <patternFill>
                  <bgColor rgb="FFFFCCCC"/>
                </patternFill>
              </fill>
            </x14:dxf>
          </x14:cfRule>
          <xm:sqref>X33:Z33 AB33:AC33</xm:sqref>
        </x14:conditionalFormatting>
        <x14:conditionalFormatting xmlns:xm="http://schemas.microsoft.com/office/excel/2006/main">
          <x14:cfRule type="expression" priority="57" id="{73AA3EF1-B7A0-4206-AF4D-8637DC143292}">
            <xm:f>OR(プルダウンリスト!$S$33=1,プルダウンリスト!$S$33=2)</xm:f>
            <x14:dxf>
              <fill>
                <patternFill>
                  <bgColor rgb="FFFF7C80"/>
                </patternFill>
              </fill>
            </x14:dxf>
          </x14:cfRule>
          <xm:sqref>Z34:AB34</xm:sqref>
        </x14:conditionalFormatting>
        <x14:conditionalFormatting xmlns:xm="http://schemas.microsoft.com/office/excel/2006/main">
          <x14:cfRule type="expression" priority="154" id="{D728B967-D49F-42FB-B28E-04FDBE7748B6}">
            <xm:f>プルダウンリスト!$S$4&gt;0</xm:f>
            <x14:dxf>
              <fill>
                <patternFill>
                  <bgColor rgb="FFFF7C80"/>
                </patternFill>
              </fill>
            </x14:dxf>
          </x14:cfRule>
          <xm:sqref>AB23</xm:sqref>
        </x14:conditionalFormatting>
        <x14:conditionalFormatting xmlns:xm="http://schemas.microsoft.com/office/excel/2006/main">
          <x14:cfRule type="expression" priority="161" id="{4DAD0DAA-25B4-4765-8DAE-30B0756CF2AA}">
            <xm:f>$AB$16=プルダウンリスト!$N$4</xm:f>
            <x14:dxf>
              <fill>
                <patternFill>
                  <bgColor rgb="FFFFFF99"/>
                </patternFill>
              </fill>
            </x14:dxf>
          </x14:cfRule>
          <xm:sqref>AE16:AO16</xm:sqref>
        </x14:conditionalFormatting>
        <x14:conditionalFormatting xmlns:xm="http://schemas.microsoft.com/office/excel/2006/main">
          <x14:cfRule type="expression" priority="162" id="{5A0A6133-F14C-47AC-9646-82607C97D17D}">
            <xm:f>プルダウンリスト!$Q$3=0</xm:f>
            <x14:dxf>
              <fill>
                <patternFill>
                  <bgColor rgb="FFFFFF99"/>
                </patternFill>
              </fill>
            </x14:dxf>
          </x14:cfRule>
          <xm:sqref>AF13 P13:P14 U13:U15 AJ13:AJ15 J13:J16 AB13:AB16 P16 W16</xm:sqref>
        </x14:conditionalFormatting>
        <x14:conditionalFormatting xmlns:xm="http://schemas.microsoft.com/office/excel/2006/main">
          <x14:cfRule type="cellIs" priority="17" operator="equal" id="{CEFDCFAE-6ABB-4989-B52C-D928108B72AF}">
            <xm:f>プルダウンリスト!$N$4</xm:f>
            <x14:dxf>
              <font>
                <b/>
                <i val="0"/>
              </font>
            </x14:dxf>
          </x14:cfRule>
          <xm:sqref>AH22 AN22 J22:J23 N22:N23 T22:T23 X22:X23 AB22:AB23 AF23</xm:sqref>
        </x14:conditionalFormatting>
        <x14:conditionalFormatting xmlns:xm="http://schemas.microsoft.com/office/excel/2006/main">
          <x14:cfRule type="expression" priority="156" id="{90867A0A-9C87-4DDA-9FDE-D6BD2868A24D}">
            <xm:f>$M$19=プルダウンリスト!$N$4</xm:f>
            <x14:dxf>
              <fill>
                <patternFill>
                  <bgColor rgb="FFFFFF99"/>
                </patternFill>
              </fill>
            </x14:dxf>
          </x14:cfRule>
          <x14:cfRule type="expression" priority="12" id="{F1E044D3-99CD-453E-87C0-A2038C6C6720}">
            <xm:f>プルダウンリスト!$X$5=1</xm:f>
            <x14:dxf>
              <fill>
                <patternFill>
                  <bgColor rgb="FFFF7C80"/>
                </patternFill>
              </fill>
            </x14:dxf>
          </x14:cfRule>
          <xm:sqref>AH19:AI19 AK19 AN19</xm:sqref>
        </x14:conditionalFormatting>
        <x14:conditionalFormatting xmlns:xm="http://schemas.microsoft.com/office/excel/2006/main">
          <x14:cfRule type="expression" priority="153" id="{FFBCF7E3-E887-49A4-8715-A9659D7BF707}">
            <xm:f>$AF$23=プルダウンリスト!$N$4</xm:f>
            <x14:dxf>
              <fill>
                <patternFill>
                  <bgColor rgb="FFFFFF99"/>
                </patternFill>
              </fill>
            </x14:dxf>
          </x14:cfRule>
          <xm:sqref>AI23</xm:sqref>
        </x14:conditionalFormatting>
        <x14:conditionalFormatting xmlns:xm="http://schemas.microsoft.com/office/excel/2006/main">
          <x14:cfRule type="expression" priority="50" id="{91FC4DB3-29C6-40B6-B817-EF4FDD268EF3}">
            <xm:f>プルダウンリスト!$S$28=1</xm:f>
            <x14:dxf>
              <fill>
                <patternFill>
                  <bgColor rgb="FFFFCCCC"/>
                </patternFill>
              </fill>
            </x14:dxf>
          </x14:cfRule>
          <xm:sqref>AI33:AK33 AM33:AN33</xm:sqref>
        </x14:conditionalFormatting>
        <x14:conditionalFormatting xmlns:xm="http://schemas.microsoft.com/office/excel/2006/main">
          <x14:cfRule type="expression" priority="118" id="{6E6E9CE5-22FC-49A2-8811-1EA00ACFE629}">
            <xm:f>$AE$39=プルダウンリスト!$N$4</xm:f>
            <x14:dxf>
              <fill>
                <patternFill>
                  <bgColor rgb="FFFFFF99"/>
                </patternFill>
              </fill>
            </x14:dxf>
          </x14:cfRule>
          <xm:sqref>AI39:AO39</xm:sqref>
        </x14:conditionalFormatting>
        <x14:conditionalFormatting xmlns:xm="http://schemas.microsoft.com/office/excel/2006/main">
          <x14:cfRule type="expression" priority="60" id="{1A9DEDEF-D560-46D3-85FD-1044A9E17D37}">
            <xm:f>AND($AJ$51=プルダウンリスト!$N$3,$AM$51=プルダウンリスト!$N$3)</xm:f>
            <x14:dxf>
              <fill>
                <patternFill>
                  <bgColor rgb="FFFFFF99"/>
                </patternFill>
              </fill>
            </x14:dxf>
          </x14:cfRule>
          <xm:sqref>AJ51:AJ52 AM51:AM52</xm:sqref>
        </x14:conditionalFormatting>
        <x14:conditionalFormatting xmlns:xm="http://schemas.microsoft.com/office/excel/2006/main">
          <x14:cfRule type="expression" priority="59" id="{DCA4353C-BD06-4BD1-B7A2-6039F1854B75}">
            <xm:f>AND($AJ$53=プルダウンリスト!$N$3,$AM$53=プルダウンリスト!$N$3)</xm:f>
            <x14:dxf>
              <fill>
                <patternFill>
                  <bgColor rgb="FFFFFF99"/>
                </patternFill>
              </fill>
            </x14:dxf>
          </x14:cfRule>
          <xm:sqref>AJ53:AJ54 AM53:AM54</xm:sqref>
        </x14:conditionalFormatting>
        <x14:conditionalFormatting xmlns:xm="http://schemas.microsoft.com/office/excel/2006/main">
          <x14:cfRule type="expression" priority="58" id="{831E0996-0121-4474-B3B9-86C913869985}">
            <xm:f>AND($AJ$55=プルダウンリスト!$N$3,$AM$55=プルダウンリスト!$N$3)</xm:f>
            <x14:dxf>
              <fill>
                <patternFill>
                  <bgColor rgb="FFFFFF99"/>
                </patternFill>
              </fill>
            </x14:dxf>
          </x14:cfRule>
          <xm:sqref>AJ55:AJ56 AM55:AM56</xm:sqref>
        </x14:conditionalFormatting>
        <x14:conditionalFormatting xmlns:xm="http://schemas.microsoft.com/office/excel/2006/main">
          <x14:cfRule type="expression" priority="56" id="{4DC48555-25A9-4261-B1FC-10E00C861191}">
            <xm:f>OR(プルダウンリスト!$S$34=1,プルダウンリスト!$S$34=2)</xm:f>
            <x14:dxf>
              <fill>
                <patternFill>
                  <bgColor rgb="FFFF7C80"/>
                </patternFill>
              </fill>
            </x14:dxf>
          </x14:cfRule>
          <xm:sqref>AK34:AM34</xm:sqref>
        </x14:conditionalFormatting>
        <x14:conditionalFormatting xmlns:xm="http://schemas.microsoft.com/office/excel/2006/main">
          <x14:cfRule type="expression" priority="11" id="{B033E7F1-425E-4C3C-88D2-BEDF1DEBB815}">
            <xm:f>プルダウンリスト!$W$38=1</xm:f>
            <x14:dxf>
              <fill>
                <patternFill>
                  <bgColor rgb="FFFF7C80"/>
                </patternFill>
              </fill>
            </x14:dxf>
          </x14:cfRule>
          <xm:sqref>L36:N36 P36 S36 W36 AA36 AD36</xm:sqref>
        </x14:conditionalFormatting>
        <x14:conditionalFormatting xmlns:xm="http://schemas.microsoft.com/office/excel/2006/main">
          <x14:cfRule type="expression" priority="9" id="{B78680A1-46B8-4A26-B66A-7CD41AE318A0}">
            <xm:f>プルダウンリスト!$W$40=1</xm:f>
            <x14:dxf>
              <fill>
                <patternFill>
                  <bgColor rgb="FFFF7C80"/>
                </patternFill>
              </fill>
            </x14:dxf>
          </x14:cfRule>
          <xm:sqref>L40:N40 P40 S40 W40 AA40 AD40</xm:sqref>
        </x14:conditionalFormatting>
      </x14:conditionalFormattings>
    </ext>
    <ext xmlns:x14="http://schemas.microsoft.com/office/spreadsheetml/2009/9/main" uri="{CCE6A557-97BC-4b89-ADB6-D9C93CAAB3DF}">
      <x14:dataValidations xmlns:xm="http://schemas.microsoft.com/office/excel/2006/main" xWindow="696" yWindow="447" count="29">
        <x14:dataValidation type="list" allowBlank="1" showInputMessage="1" showErrorMessage="1">
          <x14:formula1>
            <xm:f>プルダウンリスト!$I$3:$I$32</xm:f>
          </x14:formula1>
          <xm:sqref>Y32 Y43:Z43</xm:sqref>
        </x14:dataValidation>
        <x14:dataValidation type="list" allowBlank="1" showInputMessage="1" showErrorMessage="1">
          <x14:formula1>
            <xm:f>プルダウンリスト!$E$3:$E$109</xm:f>
          </x14:formula1>
          <xm:sqref>AH18</xm:sqref>
        </x14:dataValidation>
        <x14:dataValidation type="list" allowBlank="1" showInputMessage="1" showErrorMessage="1" prompt="証明日（証明書発行日）を記載してください。">
          <x14:formula1>
            <xm:f>プルダウンリスト!$C$3:$C$9</xm:f>
          </x14:formula1>
          <xm:sqref>AF4:AI4</xm:sqref>
        </x14:dataValidation>
        <x14:dataValidation type="list" allowBlank="1" showInputMessage="1" showErrorMessage="1" promptTitle="育児のための短時間勤務制度の利用について記載してください" prompt="○育児のための短時間勤務制度の利用により、就業規則上の通常の就労時間（No.６に記載の時間）より短い就労時間とする予定である又はしている場合について、「□取得予定」か「□取得中」かにチェック（レ点記入）してください。_x000a_○当該短時間勤務制度の利用（予定）期間及び当該短時間勤務制度利用時の主な就労時間帯（勤務体制変更後の就労時間帯）について記載してください。_x000a_　※No.６には短時間勤務制度利用前の就労時間帯、No.12には短時間勤務制度利用後の就労時間帯を記載してください。">
          <x14:formula1>
            <xm:f>プルダウンリスト!$F$3:$F$55</xm:f>
          </x14:formula1>
          <xm:sqref>U42:W42</xm:sqref>
        </x14:dataValidation>
        <x14:dataValidation type="list" allowBlank="1" showInputMessage="1" showErrorMessage="1" promptTitle="直近３か月の就労実績を記載してください。" prompt="３か月分を新しい年・月から記載してください（例：○○年６月、○○年５月、○○年４月）。_x000a__x000a_育児休業等により直近３ヶ月の就労実績がない場合は、育児休業等取得前の（産休・育休等取得月を除いた）就労実績を記載してください。_x000a_新規採用等で就労実績がない場合は今後の就労見込みを記載してください。（例：○○年６月は見込み、○○年５月と○○年４月は実績）">
          <x14:formula1>
            <xm:f>プルダウンリスト!$F$6:$F$56</xm:f>
          </x14:formula1>
          <xm:sqref>AI33:AK33 M33:O33 X33:Z33</xm:sqref>
        </x14:dataValidation>
        <x14:dataValidation type="list" allowBlank="1" showInputMessage="1" showErrorMessage="1">
          <x14:formula1>
            <xm:f>プルダウンリスト!$F$3:$F$56</xm:f>
          </x14:formula1>
          <xm:sqref>J48:L48 W48:Y48</xm:sqref>
        </x14:dataValidation>
        <x14:dataValidation type="list" allowBlank="1" showInputMessage="1" showErrorMessage="1">
          <x14:formula1>
            <xm:f>プルダウンリスト!$I$3:$I$26</xm:f>
          </x14:formula1>
          <xm:sqref>R43:S43 U27:V29</xm:sqref>
        </x14:dataValidation>
        <x14:dataValidation type="list" allowBlank="1" showInputMessage="1" showErrorMessage="1" promptTitle="一週当たりの就労日数について記載してください。" prompt="　※雇用契約に基づく就労日数であり、実際に就労した日数（実績）ではありません。_x000a_　※雇用契約上、月当たりの就労日数が定められている場合、週当たりの就労日数欄には、４（週）で除した日数を記載してください。">
          <x14:formula1>
            <xm:f>プルダウンリスト!$H$3:$H$9</xm:f>
          </x14:formula1>
          <xm:sqref>AH26:AJ26</xm:sqref>
        </x14:dataValidation>
        <x14:dataValidation type="list" allowBlank="1" showInputMessage="1" showErrorMessage="1">
          <x14:formula1>
            <xm:f>プルダウンリスト!$K$3:$K$62</xm:f>
          </x14:formula1>
          <xm:sqref>O27:P29 X27:Y29 AB24:AC25 AC30:AD30 AC32:AD32 U32:V32 U43:V43 AB43:AC43</xm:sqref>
        </x14:dataValidation>
        <x14:dataValidation type="list" allowBlank="1" showInputMessage="1" showErrorMessage="1">
          <x14:formula1>
            <xm:f>プルダウンリスト!$C$3:$C$32</xm:f>
          </x14:formula1>
          <xm:sqref>T43</xm:sqref>
        </x14:dataValidation>
        <x14:dataValidation type="list" allowBlank="1" showInputMessage="1" showErrorMessage="1">
          <x14:formula1>
            <xm:f>プルダウンリスト!$G$3:$G$14</xm:f>
          </x14:formula1>
          <xm:sqref>P36 AA19:AB19 AK18:AL19 Q33:R33 AB33:AC33 AM33:AN33 AA36:AB36 P38:Q38 AA38:AB38 P40:Q40 AA40:AB40 V41:W41 Y42:Z42 AJ42:AK42 U52 U54 U56 AK4:AL4 AA48:AB48 N48:O48</xm:sqref>
        </x14:dataValidation>
        <x14:dataValidation type="list" allowBlank="1" showInputMessage="1" showErrorMessage="1">
          <x14:formula1>
            <xm:f>プルダウンリスト!$H$3:$H$33</xm:f>
          </x14:formula1>
          <xm:sqref>AD19:AE19 AN18:AO19 AD48:AE48 W54 AN4:AO4 W56 S36:T36 AD36:AE36 S38:T38 AD38:AE38 S40:T40 AD40:AE40 Y41:Z41 AB42:AC42 AM42:AN42 W52 Q48:R48</xm:sqref>
        </x14:dataValidation>
        <x14:dataValidation type="list" allowBlank="1" showInputMessage="1" showErrorMessage="1">
          <x14:formula1>
            <xm:f>プルダウンリスト!$N$3:$N$4</xm:f>
          </x14:formula1>
          <xm:sqref>J35 N35 J37 N37 R37 J39 N39 R39 X39 AB39 AE39 J41:J42 N41:N42 S45 J44:J47 L44:L47 P44:P47 AJ51:AJ56 AM51:AM56 J13:J16 P13:P14 P16 U13:U15 W16 AB13:AB16 AF13 AJ13:AJ15 U30:U31 R30:R31 J22:J23 N22:N23 T22:T23 X22:X23 AB22:AB23 AF23 AH22 AN22 J25:Q25</xm:sqref>
        </x14:dataValidation>
        <x14:dataValidation type="list" allowBlank="1" showInputMessage="1" showErrorMessage="1">
          <x14:formula1>
            <xm:f>プルダウンリスト!$D$3:$D$10</xm:f>
          </x14:formula1>
          <xm:sqref>R52:S52 R54:S54 R56:S56</xm:sqref>
        </x14:dataValidation>
        <x14:dataValidation type="list" allowBlank="1" showInputMessage="1" showErrorMessage="1" promptTitle="無期の場合は雇用開始日を記載してください。" prompt="雇用期間について「無期」の場合は雇用開始日のみを記入してください。">
          <x14:formula1>
            <xm:f>プルダウンリスト!$N$3:$N$4</xm:f>
          </x14:formula1>
          <xm:sqref>J19</xm:sqref>
        </x14:dataValidation>
        <x14:dataValidation type="list" allowBlank="1" showInputMessage="1" showErrorMessage="1" promptTitle="「有期」の場合はその期間を記載してください。" prompt="　※契約内容の変更を予定している場合、変更前の契約が終了する日を終期として記載してください。_x000a__x000a_　※No.14の（雇用契約の）満了後の更新の有無を併せて記載してください。">
          <x14:formula1>
            <xm:f>プルダウンリスト!$N$3:$N$4</xm:f>
          </x14:formula1>
          <xm:sqref>M19</xm:sqref>
        </x14:dataValidation>
        <x14:dataValidation type="list" allowBlank="1" showInputMessage="1" showErrorMessage="1" promptTitle="「有期」の場合はその期間を記載してください。" prompt="　※契約内容の変更を予定している場合、変更前の契約が終了する日を終期として記載してください。_x000a_　※「無期」の場合は記載不要です。_x000a_　※No.14の（雇用契約の）満了後の更新の有無を併せて記載してください。">
          <x14:formula1>
            <xm:f>プルダウンリスト!$C$3:$C$32</xm:f>
          </x14:formula1>
          <xm:sqref>AH19:AI19</xm:sqref>
        </x14:dataValidation>
        <x14:dataValidation type="list" allowBlank="1" showInputMessage="1" showErrorMessage="1" promptTitle="一月当たりの就労日数について記載してください。" prompt="　※雇用契約に基づく就労日数であり、実際に就労した日数（実績）ではありません。_x000a_　※雇用契約上、週当たりの就労日数が定められている場合、月当たりの就労日数欄には、４（週）を乗じた日数を記載してください。">
          <x14:formula1>
            <xm:f>プルダウンリスト!$H$3:$H$33</xm:f>
          </x14:formula1>
          <xm:sqref>T26:V26</xm:sqref>
        </x14:dataValidation>
        <x14:dataValidation type="list" allowBlank="1" showInputMessage="1" showErrorMessage="1" promptTitle="平日の就労時間帯を記載してください。" prompt="　※休憩時間（就業規則等で定められている休憩に限る。）は含め、当該時間帯における就業規則等で定められている休憩時間数（分）についても記載してください。_x000a_　※平日に就労がない場合は空欄で結構です。">
          <x14:formula1>
            <xm:f>プルダウンリスト!$I$3:$I$26</xm:f>
          </x14:formula1>
          <xm:sqref>L27:M27</xm:sqref>
        </x14:dataValidation>
        <x14:dataValidation type="list" allowBlank="1" showInputMessage="1" showErrorMessage="1" promptTitle="土曜の就労時間帯を記載してください。" prompt="　※休憩時間（就業規則等で定められている休憩に限る。）は含め、当該時間帯における就業規則等で定められている休憩時間数（分）についても記載してください。_x000a_　※土曜に就労がない場合は空欄で結構です。">
          <x14:formula1>
            <xm:f>プルダウンリスト!$I$3:$I$26</xm:f>
          </x14:formula1>
          <xm:sqref>L28:M28</xm:sqref>
        </x14:dataValidation>
        <x14:dataValidation type="list" allowBlank="1" showInputMessage="1" showErrorMessage="1" promptTitle="日曜祝日の就労時間帯を記載してください。" prompt="　※休憩時間（就業規則等で定められている休憩に限る。）は含め、当該時間帯における就業規則等で定められている休憩時間数（分）についても記載してください。_x000a_　※日祝に就労がない場合は空欄で結構です。">
          <x14:formula1>
            <xm:f>プルダウンリスト!$I$3:$I$26</xm:f>
          </x14:formula1>
          <xm:sqref>L29:M29</xm:sqref>
        </x14:dataValidation>
        <x14:dataValidation type="list" imeMode="halfAlpha" allowBlank="1" showInputMessage="1" showErrorMessage="1" promptTitle="一月当たり又は一週当たりの就労日数について記載してください。" prompt="　※雇用契約に基づく就労日数であり、実際に就労した日数（実績）ではありません。_x000a_　※雇用契約上、年当たりの就労日数が定められている場合、月当たりの就労日数欄には12（月）で除した日数、週当たりの就労日数欄には48（週）で除した日数を記載してください。">
          <x14:formula1>
            <xm:f>プルダウンリスト!$H$3:$H$33</xm:f>
          </x14:formula1>
          <xm:sqref>X31:Z31</xm:sqref>
        </x14:dataValidation>
        <x14:dataValidation type="list" allowBlank="1" showInputMessage="1" showErrorMessage="1" promptTitle="最も可能性の高い（勤務回数の多い）時間帯を記載してください。" prompt="主な就労時間帯・シフト時間帯について、最も可能性の高い（勤務回数の多い）時間帯を記載してください。_x000a_　※雇用契約上、コアタイム等の定めがない場合も、想定される最も標準的な時間帯を記載するようにしてください。_x000a_　※シフト表の追加提出は不要です。">
          <x14:formula1>
            <xm:f>プルダウンリスト!$I$3:$I$26</xm:f>
          </x14:formula1>
          <xm:sqref>R32:S32</xm:sqref>
        </x14:dataValidation>
        <x14:dataValidation type="list" allowBlank="1" showInputMessage="1" showErrorMessage="1" promptTitle="１か月当たりの就労日数を記載してください。" prompt="　※有給休暇の取得日は就労日数に含めてください。">
          <x14:formula1>
            <xm:f>プルダウンリスト!$H$3:$H$33</xm:f>
          </x14:formula1>
          <xm:sqref>J34:L34 AF34:AH34 U34:W34</xm:sqref>
        </x14:dataValidation>
        <x14:dataValidation type="list" allowBlank="1" showInputMessage="1" showErrorMessage="1" promptTitle="□取得予定/□取得中にチェック（レ点記入）してください。" prompt="※法令上の産前・産後休業に限らず法人独自の就業規則等に基づいた休業も含みます。_x000a_　※終了日が確定していない場合でも終了予定日を記載するようにしてください。_x000a_　※すでに産前・産後休業の期間が終了している場合は記載不要です。">
          <x14:formula1>
            <xm:f>プルダウンリスト!$F$3:$F$55</xm:f>
          </x14:formula1>
          <xm:sqref>L36:N36 W36:Y36</xm:sqref>
        </x14:dataValidation>
        <x14:dataValidation type="list" allowBlank="1" showInputMessage="1" showErrorMessage="1" promptTitle="□取得予定/□取得中/□取得済みにチェックしてください。" prompt="　※法令上の育児休業に限らず法人独自の就業規則等に基づいた休業も含みます。_x000a_　※終期が確定していない場合でも終了予定日を記載するようにしてください。_x000a_　※取得済みの場合は取得実績を記載してください。_x000a_　※複数該当する場合は、証明日の状況に一番近いものを記載し、その他は備考欄に記載してください">
          <x14:formula1>
            <xm:f>プルダウンリスト!$F$3:$F$55</xm:f>
          </x14:formula1>
          <xm:sqref>L38:N38 W38:Y38</xm:sqref>
        </x14:dataValidation>
        <x14:dataValidation type="list" allowBlank="1" showInputMessage="1" showErrorMessage="1" promptTitle="□取得予定/□取得中/□取得済みにチェックしてください。　　　　" prompt="　※法令上の休業に限らず法人独自の就業規則等に基づいた休業も含みます。_x000a_　※終期が確定していない場合でも終了予定日を記載してください。_x000a_　※取得済みの場合は取得実績を記載してください。_x000a_　※複数該当する場合は、証明日の状況に一番近いものを記載し、その他は備考欄に記載してください。_x000a_　※産休・育休以外の休業の取得理由についてチェック（レ点記入）してください。">
          <x14:formula1>
            <xm:f>プルダウンリスト!$F$3:$F$55</xm:f>
          </x14:formula1>
          <xm:sqref>L40:N40 W40:Y40</xm:sqref>
        </x14:dataValidation>
        <x14:dataValidation type="list" allowBlank="1" showInputMessage="1" showErrorMessage="1" promptTitle="No.8、9、10の休業を取得した場合記載してください。　　　　" prompt="証明書発行事業所において取得中（又は取得予定）の育児休業等を終了し、復職する予定がある場合は「□復職予定」にチェック（レ点記入）し、復職予定年月日を記載してください。_x000a_また、１年以内に証明書発行事業所において取得した育児休業等から復職済みの場合は「□復職済み」にチェック（レ点記入）し、復職年月日を記載してください。">
          <x14:formula1>
            <xm:f>プルダウンリスト!$F$3:$F$55</xm:f>
          </x14:formula1>
          <xm:sqref>R41:T41</xm:sqref>
        </x14:dataValidation>
        <x14:dataValidation type="list" allowBlank="1" showInputMessage="1" showErrorMessage="1" promptTitle="雇用開始日を記載してください。" prompt="「無期」「有期」いずれの場合も雇用開始日を記載してください。">
          <x14:formula1>
            <xm:f>プルダウンリスト!$F$3:$F$56</xm:f>
          </x14:formula1>
          <xm:sqref>X19:Y19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9"/>
  <sheetViews>
    <sheetView view="pageBreakPreview" zoomScale="130" zoomScaleNormal="100" zoomScaleSheetLayoutView="130" workbookViewId="0">
      <selection sqref="A1:G1"/>
    </sheetView>
  </sheetViews>
  <sheetFormatPr defaultColWidth="9" defaultRowHeight="13.5" x14ac:dyDescent="0.15"/>
  <cols>
    <col min="1" max="1" width="4.375" style="180" customWidth="1"/>
    <col min="2" max="6" width="9" style="180" customWidth="1"/>
    <col min="7" max="7" width="50.625" style="180" customWidth="1"/>
    <col min="8" max="8" width="3.5" style="180" customWidth="1"/>
    <col min="9" max="16384" width="9" style="180"/>
  </cols>
  <sheetData>
    <row r="1" spans="1:7" ht="17.25" x14ac:dyDescent="0.15">
      <c r="A1" s="433" t="s">
        <v>326</v>
      </c>
      <c r="B1" s="433"/>
      <c r="C1" s="433"/>
      <c r="D1" s="433"/>
      <c r="E1" s="433"/>
      <c r="F1" s="433"/>
      <c r="G1" s="433"/>
    </row>
    <row r="2" spans="1:7" ht="5.0999999999999996" customHeight="1" x14ac:dyDescent="0.15">
      <c r="A2" s="181"/>
      <c r="B2" s="181"/>
      <c r="C2" s="181"/>
      <c r="D2" s="181"/>
      <c r="E2" s="181"/>
      <c r="F2" s="181"/>
      <c r="G2" s="181"/>
    </row>
    <row r="3" spans="1:7" s="182" customFormat="1" ht="14.25" x14ac:dyDescent="0.15">
      <c r="A3" s="190" t="s">
        <v>289</v>
      </c>
      <c r="B3" s="190"/>
      <c r="C3" s="190"/>
      <c r="D3" s="190"/>
      <c r="E3" s="190"/>
      <c r="F3" s="190"/>
      <c r="G3" s="190"/>
    </row>
    <row r="4" spans="1:7" x14ac:dyDescent="0.15">
      <c r="A4" s="180" t="s">
        <v>290</v>
      </c>
    </row>
    <row r="5" spans="1:7" x14ac:dyDescent="0.15">
      <c r="A5" s="180" t="s">
        <v>291</v>
      </c>
    </row>
    <row r="6" spans="1:7" x14ac:dyDescent="0.15">
      <c r="A6" s="180" t="s">
        <v>331</v>
      </c>
    </row>
    <row r="7" spans="1:7" ht="13.5" customHeight="1" x14ac:dyDescent="0.15">
      <c r="A7" s="180" t="s">
        <v>292</v>
      </c>
    </row>
    <row r="8" spans="1:7" ht="5.0999999999999996" customHeight="1" x14ac:dyDescent="0.15"/>
    <row r="9" spans="1:7" ht="13.5" customHeight="1" x14ac:dyDescent="0.15">
      <c r="A9" s="180" t="s">
        <v>306</v>
      </c>
    </row>
    <row r="10" spans="1:7" ht="45" customHeight="1" x14ac:dyDescent="0.15">
      <c r="B10" s="430" t="s">
        <v>307</v>
      </c>
      <c r="C10" s="431"/>
      <c r="D10" s="431"/>
      <c r="E10" s="431"/>
      <c r="F10" s="432"/>
      <c r="G10" s="189" t="s">
        <v>333</v>
      </c>
    </row>
    <row r="11" spans="1:7" ht="18" customHeight="1" x14ac:dyDescent="0.15">
      <c r="B11" s="430" t="s">
        <v>309</v>
      </c>
      <c r="C11" s="431"/>
      <c r="D11" s="431"/>
      <c r="E11" s="431"/>
      <c r="F11" s="432"/>
      <c r="G11" s="188" t="s">
        <v>308</v>
      </c>
    </row>
    <row r="12" spans="1:7" ht="18" customHeight="1" x14ac:dyDescent="0.15">
      <c r="B12" s="430" t="s">
        <v>305</v>
      </c>
      <c r="C12" s="431"/>
      <c r="D12" s="431"/>
      <c r="E12" s="431"/>
      <c r="F12" s="432"/>
      <c r="G12" s="188" t="s">
        <v>310</v>
      </c>
    </row>
    <row r="13" spans="1:7" ht="18" customHeight="1" x14ac:dyDescent="0.15">
      <c r="B13" s="430" t="s">
        <v>312</v>
      </c>
      <c r="C13" s="431"/>
      <c r="D13" s="431"/>
      <c r="E13" s="431"/>
      <c r="F13" s="432"/>
      <c r="G13" s="188" t="s">
        <v>311</v>
      </c>
    </row>
    <row r="14" spans="1:7" ht="18" customHeight="1" x14ac:dyDescent="0.15">
      <c r="B14" s="430" t="s">
        <v>314</v>
      </c>
      <c r="C14" s="431"/>
      <c r="D14" s="431"/>
      <c r="E14" s="431"/>
      <c r="F14" s="432"/>
      <c r="G14" s="188" t="s">
        <v>313</v>
      </c>
    </row>
    <row r="15" spans="1:7" ht="18" customHeight="1" x14ac:dyDescent="0.15">
      <c r="B15" s="430" t="s">
        <v>316</v>
      </c>
      <c r="C15" s="431"/>
      <c r="D15" s="431"/>
      <c r="E15" s="431"/>
      <c r="F15" s="432"/>
      <c r="G15" s="188" t="s">
        <v>315</v>
      </c>
    </row>
    <row r="16" spans="1:7" ht="9.9499999999999993" customHeight="1" x14ac:dyDescent="0.15"/>
    <row r="17" spans="1:7" s="182" customFormat="1" ht="14.25" x14ac:dyDescent="0.15">
      <c r="A17" s="182" t="s">
        <v>293</v>
      </c>
    </row>
    <row r="18" spans="1:7" x14ac:dyDescent="0.15">
      <c r="A18" s="180" t="s">
        <v>294</v>
      </c>
    </row>
    <row r="19" spans="1:7" x14ac:dyDescent="0.15">
      <c r="A19" s="180" t="s">
        <v>330</v>
      </c>
    </row>
    <row r="20" spans="1:7" x14ac:dyDescent="0.15">
      <c r="A20" s="191" t="s">
        <v>329</v>
      </c>
    </row>
    <row r="21" spans="1:7" ht="9.9499999999999993" customHeight="1" x14ac:dyDescent="0.15"/>
    <row r="22" spans="1:7" s="182" customFormat="1" ht="14.25" x14ac:dyDescent="0.15">
      <c r="A22" s="182" t="s">
        <v>295</v>
      </c>
    </row>
    <row r="23" spans="1:7" x14ac:dyDescent="0.15">
      <c r="A23" s="180" t="s">
        <v>296</v>
      </c>
    </row>
    <row r="24" spans="1:7" x14ac:dyDescent="0.15">
      <c r="A24" s="180" t="s">
        <v>304</v>
      </c>
    </row>
    <row r="25" spans="1:7" x14ac:dyDescent="0.15">
      <c r="A25" s="180" t="s">
        <v>334</v>
      </c>
    </row>
    <row r="26" spans="1:7" x14ac:dyDescent="0.15">
      <c r="A26" s="180" t="s">
        <v>336</v>
      </c>
    </row>
    <row r="27" spans="1:7" x14ac:dyDescent="0.15">
      <c r="A27" s="180" t="s">
        <v>335</v>
      </c>
    </row>
    <row r="28" spans="1:7" x14ac:dyDescent="0.15">
      <c r="A28" s="180" t="s">
        <v>328</v>
      </c>
    </row>
    <row r="29" spans="1:7" ht="9.9499999999999993" customHeight="1" x14ac:dyDescent="0.15"/>
    <row r="30" spans="1:7" ht="9.9499999999999993" customHeight="1" x14ac:dyDescent="0.15"/>
    <row r="31" spans="1:7" s="182" customFormat="1" ht="14.25" x14ac:dyDescent="0.15">
      <c r="A31" s="190" t="s">
        <v>297</v>
      </c>
      <c r="B31" s="190"/>
      <c r="C31" s="190"/>
      <c r="D31" s="190"/>
      <c r="E31" s="190"/>
      <c r="F31" s="190"/>
      <c r="G31" s="190"/>
    </row>
    <row r="32" spans="1:7" ht="9.9499999999999993" customHeight="1" x14ac:dyDescent="0.15">
      <c r="A32" s="184"/>
      <c r="B32" s="185"/>
      <c r="C32" s="185"/>
      <c r="D32" s="185"/>
      <c r="E32" s="185"/>
      <c r="F32" s="185"/>
      <c r="G32" s="185"/>
    </row>
    <row r="33" spans="1:7" x14ac:dyDescent="0.15">
      <c r="A33" s="180" t="s">
        <v>317</v>
      </c>
    </row>
    <row r="34" spans="1:7" x14ac:dyDescent="0.15">
      <c r="A34" s="180" t="s">
        <v>318</v>
      </c>
    </row>
    <row r="35" spans="1:7" ht="9.9499999999999993" customHeight="1" x14ac:dyDescent="0.15"/>
    <row r="36" spans="1:7" x14ac:dyDescent="0.15">
      <c r="A36" s="180" t="s">
        <v>319</v>
      </c>
    </row>
    <row r="37" spans="1:7" ht="15.75" customHeight="1" x14ac:dyDescent="0.15">
      <c r="A37" s="186" t="s">
        <v>320</v>
      </c>
    </row>
    <row r="38" spans="1:7" ht="9.9499999999999993" customHeight="1" x14ac:dyDescent="0.15">
      <c r="A38" s="186"/>
    </row>
    <row r="39" spans="1:7" ht="9.9499999999999993" customHeight="1" x14ac:dyDescent="0.15">
      <c r="A39" s="186"/>
    </row>
    <row r="40" spans="1:7" x14ac:dyDescent="0.15">
      <c r="A40" s="180" t="s">
        <v>298</v>
      </c>
    </row>
    <row r="41" spans="1:7" ht="45" customHeight="1" x14ac:dyDescent="0.15">
      <c r="B41" s="426" t="s">
        <v>299</v>
      </c>
      <c r="C41" s="426"/>
      <c r="D41" s="427" t="s">
        <v>300</v>
      </c>
      <c r="E41" s="428"/>
      <c r="F41" s="428"/>
      <c r="G41" s="429"/>
    </row>
    <row r="42" spans="1:7" ht="45" customHeight="1" x14ac:dyDescent="0.15">
      <c r="B42" s="426" t="s">
        <v>301</v>
      </c>
      <c r="C42" s="426"/>
      <c r="D42" s="427" t="s">
        <v>321</v>
      </c>
      <c r="E42" s="428"/>
      <c r="F42" s="428"/>
      <c r="G42" s="429"/>
    </row>
    <row r="43" spans="1:7" ht="75" customHeight="1" x14ac:dyDescent="0.15">
      <c r="B43" s="426" t="s">
        <v>302</v>
      </c>
      <c r="C43" s="426"/>
      <c r="D43" s="427" t="s">
        <v>327</v>
      </c>
      <c r="E43" s="428"/>
      <c r="F43" s="428"/>
      <c r="G43" s="429"/>
    </row>
    <row r="44" spans="1:7" ht="84.95" customHeight="1" x14ac:dyDescent="0.15">
      <c r="B44" s="426" t="s">
        <v>303</v>
      </c>
      <c r="C44" s="426"/>
      <c r="D44" s="427" t="s">
        <v>325</v>
      </c>
      <c r="E44" s="428"/>
      <c r="F44" s="428"/>
      <c r="G44" s="429"/>
    </row>
    <row r="45" spans="1:7" ht="9.9499999999999993" customHeight="1" x14ac:dyDescent="0.15">
      <c r="A45" s="183"/>
    </row>
    <row r="46" spans="1:7" ht="14.25" x14ac:dyDescent="0.15">
      <c r="B46" s="182"/>
      <c r="C46" s="182"/>
      <c r="D46" s="182"/>
      <c r="E46" s="182"/>
      <c r="F46" s="182"/>
      <c r="G46" s="187" t="s">
        <v>322</v>
      </c>
    </row>
    <row r="47" spans="1:7" x14ac:dyDescent="0.15">
      <c r="G47" s="187" t="s">
        <v>323</v>
      </c>
    </row>
    <row r="48" spans="1:7" ht="5.0999999999999996" customHeight="1" x14ac:dyDescent="0.15"/>
    <row r="49" spans="7:7" x14ac:dyDescent="0.15">
      <c r="G49" s="187" t="s">
        <v>324</v>
      </c>
    </row>
  </sheetData>
  <sheetProtection sheet="1" objects="1" scenarios="1"/>
  <mergeCells count="15">
    <mergeCell ref="A1:G1"/>
    <mergeCell ref="B10:F10"/>
    <mergeCell ref="B11:F11"/>
    <mergeCell ref="B12:F12"/>
    <mergeCell ref="B13:F13"/>
    <mergeCell ref="B14:F14"/>
    <mergeCell ref="B15:F15"/>
    <mergeCell ref="B41:C41"/>
    <mergeCell ref="B42:C42"/>
    <mergeCell ref="B43:C43"/>
    <mergeCell ref="B44:C44"/>
    <mergeCell ref="D41:G41"/>
    <mergeCell ref="D42:G42"/>
    <mergeCell ref="D43:G43"/>
    <mergeCell ref="D44:G44"/>
  </mergeCells>
  <phoneticPr fontId="2"/>
  <hyperlinks>
    <hyperlink ref="A37" r:id="rId1" display="https://www.city.takaoka.toyama.jp/jido/kosodate/hoikuen/youshiki.html"/>
  </hyperlinks>
  <pageMargins left="0.23622047244094491" right="0.23622047244094491" top="0.39370078740157483" bottom="0.39370078740157483" header="0.11811023622047245" footer="0.11811023622047245"/>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124"/>
  <sheetViews>
    <sheetView view="pageBreakPreview" zoomScale="85" zoomScaleNormal="100" zoomScaleSheetLayoutView="85" workbookViewId="0">
      <selection activeCell="A39" sqref="A39:XFD39"/>
    </sheetView>
  </sheetViews>
  <sheetFormatPr defaultRowHeight="13.5" x14ac:dyDescent="0.15"/>
  <cols>
    <col min="1" max="1" width="15.625" customWidth="1"/>
    <col min="2" max="2" width="30.125" customWidth="1"/>
    <col min="3" max="3" width="8.5" customWidth="1"/>
    <col min="4" max="4" width="9.25" bestFit="1" customWidth="1"/>
    <col min="5" max="5" width="10.25" bestFit="1" customWidth="1"/>
    <col min="6" max="6" width="10.25" customWidth="1"/>
    <col min="16" max="16" width="15.625" style="170" customWidth="1"/>
    <col min="17" max="17" width="9" style="168" customWidth="1"/>
    <col min="18" max="18" width="11.625" style="168" bestFit="1" customWidth="1"/>
    <col min="19" max="19" width="9" style="168" customWidth="1"/>
    <col min="20" max="20" width="9.5" style="168" bestFit="1" customWidth="1"/>
    <col min="21" max="21" width="9" style="166" customWidth="1"/>
    <col min="22" max="22" width="10.5" style="166" bestFit="1" customWidth="1"/>
    <col min="23" max="23" width="9" style="166"/>
    <col min="24" max="24" width="10" style="166" bestFit="1" customWidth="1"/>
    <col min="25" max="25" width="8.75" style="166"/>
    <col min="26" max="26" width="11.625" style="166" bestFit="1" customWidth="1"/>
    <col min="27" max="27" width="11.625" style="166" customWidth="1"/>
    <col min="28" max="28" width="9" style="166"/>
  </cols>
  <sheetData>
    <row r="1" spans="1:28" ht="21" x14ac:dyDescent="0.15">
      <c r="C1" t="s">
        <v>241</v>
      </c>
      <c r="D1" t="s">
        <v>241</v>
      </c>
      <c r="E1" t="s">
        <v>241</v>
      </c>
      <c r="F1" t="s">
        <v>241</v>
      </c>
      <c r="P1" s="166"/>
      <c r="Q1" s="167"/>
    </row>
    <row r="2" spans="1:28" ht="21" x14ac:dyDescent="0.15">
      <c r="A2" t="s">
        <v>132</v>
      </c>
      <c r="B2" t="s">
        <v>133</v>
      </c>
      <c r="C2" t="s">
        <v>4</v>
      </c>
      <c r="D2" s="1" t="s">
        <v>128</v>
      </c>
      <c r="E2" t="s">
        <v>134</v>
      </c>
      <c r="F2" t="s">
        <v>135</v>
      </c>
      <c r="G2" t="s">
        <v>136</v>
      </c>
      <c r="H2" t="s">
        <v>137</v>
      </c>
      <c r="I2" t="s">
        <v>85</v>
      </c>
      <c r="J2" t="s">
        <v>78</v>
      </c>
      <c r="K2" t="s">
        <v>78</v>
      </c>
      <c r="L2" t="s">
        <v>138</v>
      </c>
      <c r="N2" t="s">
        <v>221</v>
      </c>
      <c r="P2" s="166" t="s">
        <v>222</v>
      </c>
      <c r="Q2" s="167"/>
      <c r="R2" s="167"/>
      <c r="U2" s="168"/>
      <c r="Z2" s="166" t="s">
        <v>269</v>
      </c>
      <c r="AA2" s="166" t="s">
        <v>267</v>
      </c>
      <c r="AB2" s="166" t="s">
        <v>268</v>
      </c>
    </row>
    <row r="3" spans="1:28" ht="18.75" customHeight="1" x14ac:dyDescent="0.15">
      <c r="A3" s="1"/>
      <c r="B3" s="15"/>
      <c r="C3" s="23">
        <f ca="1">YEAR(TODAY())</f>
        <v>2025</v>
      </c>
      <c r="D3" s="23">
        <f ca="1">YEAR(TODAY())</f>
        <v>2025</v>
      </c>
      <c r="E3" s="23">
        <f ca="1">YEAR(TODAY())</f>
        <v>2025</v>
      </c>
      <c r="F3" s="23">
        <f ca="1">F4+1</f>
        <v>2030</v>
      </c>
      <c r="G3" s="24">
        <v>1</v>
      </c>
      <c r="H3" s="24">
        <v>1</v>
      </c>
      <c r="I3" s="24">
        <v>0</v>
      </c>
      <c r="J3" s="25">
        <v>1</v>
      </c>
      <c r="K3" s="38">
        <v>0</v>
      </c>
      <c r="L3" s="16">
        <v>15</v>
      </c>
      <c r="N3" t="s">
        <v>97</v>
      </c>
      <c r="P3" s="45" t="s">
        <v>18</v>
      </c>
      <c r="Q3" s="41">
        <f>COUNTIF('標準的な様式（HP掲載用）'!$J$13:$AP$16,$N$4)</f>
        <v>0</v>
      </c>
      <c r="R3" s="42" t="s">
        <v>256</v>
      </c>
      <c r="S3" s="41">
        <f>COUNTIF('標準的な様式（HP掲載用）'!$J$13,$N$4)</f>
        <v>0</v>
      </c>
      <c r="T3" s="48" t="s">
        <v>340</v>
      </c>
      <c r="U3" s="48"/>
      <c r="V3" s="48" t="s">
        <v>341</v>
      </c>
      <c r="W3" s="176"/>
      <c r="X3" s="48" t="s">
        <v>343</v>
      </c>
      <c r="Y3" s="193"/>
      <c r="Z3" s="169">
        <v>45322</v>
      </c>
      <c r="AA3" s="169">
        <v>45412</v>
      </c>
      <c r="AB3" s="166">
        <f>AA3-Z3</f>
        <v>90</v>
      </c>
    </row>
    <row r="4" spans="1:28" ht="18.75" customHeight="1" x14ac:dyDescent="0.15">
      <c r="A4" s="1"/>
      <c r="B4" s="15"/>
      <c r="C4" s="23">
        <f ca="1">C3+1</f>
        <v>2026</v>
      </c>
      <c r="D4" s="23">
        <f ca="1">D3-1</f>
        <v>2024</v>
      </c>
      <c r="E4" s="23">
        <f ca="1">E3-1</f>
        <v>2024</v>
      </c>
      <c r="F4" s="23">
        <f ca="1">F5+1</f>
        <v>2029</v>
      </c>
      <c r="G4" s="24">
        <v>2</v>
      </c>
      <c r="H4" s="24">
        <v>2</v>
      </c>
      <c r="I4" s="24">
        <v>1</v>
      </c>
      <c r="J4" s="25">
        <v>2</v>
      </c>
      <c r="K4" s="25">
        <v>1</v>
      </c>
      <c r="L4" s="16">
        <v>30</v>
      </c>
      <c r="N4" t="s">
        <v>139</v>
      </c>
      <c r="P4" s="45" t="s">
        <v>223</v>
      </c>
      <c r="Q4" s="41">
        <f>COUNTIF('標準的な様式（HP掲載用）'!$J$22:$AP$23,$N$4)</f>
        <v>0</v>
      </c>
      <c r="R4" s="42" t="s">
        <v>288</v>
      </c>
      <c r="S4" s="41">
        <f>COUNTIF('標準的な様式（HP掲載用）'!$AB$23,$N$4)</f>
        <v>0</v>
      </c>
      <c r="T4" s="48" t="s">
        <v>281</v>
      </c>
      <c r="U4" s="48" t="s">
        <v>282</v>
      </c>
      <c r="V4" s="48" t="s">
        <v>281</v>
      </c>
      <c r="W4" s="48" t="s">
        <v>282</v>
      </c>
      <c r="X4" s="48"/>
      <c r="Y4" s="193"/>
      <c r="Z4" s="169">
        <v>45350</v>
      </c>
      <c r="AA4" s="169">
        <v>45443</v>
      </c>
      <c r="AB4" s="166">
        <f t="shared" ref="AB4:AB14" si="0">AA4-Z4</f>
        <v>93</v>
      </c>
    </row>
    <row r="5" spans="1:28" ht="18.75" customHeight="1" x14ac:dyDescent="0.15">
      <c r="A5" s="1"/>
      <c r="B5" s="15"/>
      <c r="C5" s="23">
        <f t="shared" ref="C5:C32" ca="1" si="1">C4+1</f>
        <v>2027</v>
      </c>
      <c r="D5" s="23">
        <f ca="1">D4-1</f>
        <v>2023</v>
      </c>
      <c r="E5" s="23">
        <f t="shared" ref="E5:E68" ca="1" si="2">E4-1</f>
        <v>2023</v>
      </c>
      <c r="F5" s="23">
        <f ca="1">F6+1</f>
        <v>2028</v>
      </c>
      <c r="G5" s="24">
        <v>3</v>
      </c>
      <c r="H5" s="24">
        <v>3</v>
      </c>
      <c r="I5" s="24">
        <v>2</v>
      </c>
      <c r="J5" s="25">
        <v>3</v>
      </c>
      <c r="K5" s="25">
        <v>2</v>
      </c>
      <c r="L5" s="22">
        <v>45</v>
      </c>
      <c r="P5" s="45" t="s">
        <v>224</v>
      </c>
      <c r="Q5" s="44">
        <f>COUNTIFS('標準的な様式（HP掲載用）'!$J$25:$Q$25,$N$4)</f>
        <v>0</v>
      </c>
      <c r="R5" s="45"/>
      <c r="S5" s="41"/>
      <c r="T5" s="48" t="str">
        <f>CONCATENATE('標準的な様式（HP掲載用）'!$X$19,"/",'標準的な様式（HP掲載用）'!$AA$19,"/",'標準的な様式（HP掲載用）'!$AD$19)</f>
        <v>//</v>
      </c>
      <c r="U5" s="47" t="str">
        <f>IFERROR(DATEVALUE(T5),"")</f>
        <v/>
      </c>
      <c r="V5" s="48" t="str">
        <f>CONCATENATE('標準的な様式（HP掲載用）'!AH19,"/",'標準的な様式（HP掲載用）'!$AK$19,"/",'標準的な様式（HP掲載用）'!$AN$19)</f>
        <v>//</v>
      </c>
      <c r="W5" s="47" t="str">
        <f>IFERROR(DATEVALUE(V5),"")</f>
        <v/>
      </c>
      <c r="X5" s="196">
        <f>IF($W$5&lt;$U$5,1,0)</f>
        <v>0</v>
      </c>
      <c r="Y5" s="194"/>
      <c r="Z5" s="169">
        <v>45382</v>
      </c>
      <c r="AA5" s="169">
        <v>45473</v>
      </c>
      <c r="AB5" s="166">
        <f t="shared" si="0"/>
        <v>91</v>
      </c>
    </row>
    <row r="6" spans="1:28" ht="18.75" customHeight="1" x14ac:dyDescent="0.15">
      <c r="A6" s="1"/>
      <c r="B6" s="15"/>
      <c r="C6" s="23">
        <f t="shared" ca="1" si="1"/>
        <v>2028</v>
      </c>
      <c r="D6" s="23">
        <f t="shared" ref="D6:D21" ca="1" si="3">D5-1</f>
        <v>2022</v>
      </c>
      <c r="E6" s="23">
        <f t="shared" ca="1" si="2"/>
        <v>2022</v>
      </c>
      <c r="F6" s="23">
        <f ca="1">F7+1</f>
        <v>2027</v>
      </c>
      <c r="G6" s="24">
        <v>4</v>
      </c>
      <c r="H6" s="24">
        <v>4</v>
      </c>
      <c r="I6" s="24">
        <v>3</v>
      </c>
      <c r="J6" s="25">
        <v>4</v>
      </c>
      <c r="K6" s="25">
        <v>3</v>
      </c>
      <c r="L6" s="22">
        <v>60</v>
      </c>
      <c r="P6" s="45" t="s">
        <v>84</v>
      </c>
      <c r="Q6" s="44">
        <f>COUNTIFS('標準的な様式（HP掲載用）'!J25:N25,$N$4)</f>
        <v>0</v>
      </c>
      <c r="R6" s="45"/>
      <c r="S6" s="41"/>
      <c r="T6" s="43"/>
      <c r="U6" s="43"/>
      <c r="Z6" s="169">
        <v>45412</v>
      </c>
      <c r="AA6" s="169">
        <v>45504</v>
      </c>
      <c r="AB6" s="166">
        <f t="shared" si="0"/>
        <v>92</v>
      </c>
    </row>
    <row r="7" spans="1:28" ht="18.75" customHeight="1" x14ac:dyDescent="0.15">
      <c r="A7" s="1"/>
      <c r="B7" s="15"/>
      <c r="C7" s="23">
        <f t="shared" ca="1" si="1"/>
        <v>2029</v>
      </c>
      <c r="D7" s="23">
        <f t="shared" ca="1" si="3"/>
        <v>2021</v>
      </c>
      <c r="E7" s="23">
        <f t="shared" ca="1" si="2"/>
        <v>2021</v>
      </c>
      <c r="F7" s="23">
        <f ca="1">F8+1</f>
        <v>2026</v>
      </c>
      <c r="G7" s="24">
        <v>5</v>
      </c>
      <c r="H7" s="24">
        <v>5</v>
      </c>
      <c r="I7" s="24">
        <v>4</v>
      </c>
      <c r="J7" s="25">
        <v>5</v>
      </c>
      <c r="K7" s="25">
        <v>4</v>
      </c>
      <c r="L7" s="22">
        <v>75</v>
      </c>
      <c r="P7" s="45" t="s">
        <v>225</v>
      </c>
      <c r="Q7" s="44">
        <f>COUNTIFS('標準的な様式（HP掲載用）'!$O$25,$N$4)</f>
        <v>0</v>
      </c>
      <c r="R7" s="45"/>
      <c r="S7" s="41"/>
      <c r="T7" s="43"/>
      <c r="U7" s="43"/>
      <c r="Z7" s="169">
        <v>45443</v>
      </c>
      <c r="AA7" s="169">
        <v>45535</v>
      </c>
      <c r="AB7" s="166">
        <f t="shared" si="0"/>
        <v>92</v>
      </c>
    </row>
    <row r="8" spans="1:28" ht="18.75" customHeight="1" x14ac:dyDescent="0.15">
      <c r="A8" s="1"/>
      <c r="B8" s="15"/>
      <c r="C8" s="23">
        <f t="shared" ca="1" si="1"/>
        <v>2030</v>
      </c>
      <c r="D8" s="23">
        <f t="shared" ca="1" si="3"/>
        <v>2020</v>
      </c>
      <c r="E8" s="23">
        <f t="shared" ca="1" si="2"/>
        <v>2020</v>
      </c>
      <c r="F8" s="37">
        <f ca="1">YEAR(TODAY())</f>
        <v>2025</v>
      </c>
      <c r="G8" s="24">
        <v>6</v>
      </c>
      <c r="H8" s="24">
        <v>6</v>
      </c>
      <c r="I8" s="24">
        <v>5</v>
      </c>
      <c r="J8" s="25">
        <v>6</v>
      </c>
      <c r="K8" s="25">
        <v>5</v>
      </c>
      <c r="L8" s="22">
        <v>90</v>
      </c>
      <c r="P8" s="45" t="s">
        <v>226</v>
      </c>
      <c r="Q8" s="44">
        <f>COUNTIFS('標準的な様式（HP掲載用）'!$P$25:$Q$25,$N$4)</f>
        <v>0</v>
      </c>
      <c r="R8" s="45"/>
      <c r="S8" s="41"/>
      <c r="T8" s="43"/>
      <c r="U8" s="43"/>
      <c r="Z8" s="169">
        <v>45473</v>
      </c>
      <c r="AA8" s="169">
        <v>45565</v>
      </c>
      <c r="AB8" s="166">
        <f t="shared" si="0"/>
        <v>92</v>
      </c>
    </row>
    <row r="9" spans="1:28" ht="18.75" customHeight="1" x14ac:dyDescent="0.15">
      <c r="A9" s="1"/>
      <c r="B9" s="3"/>
      <c r="C9" s="23">
        <f t="shared" ca="1" si="1"/>
        <v>2031</v>
      </c>
      <c r="D9" s="23">
        <f t="shared" ca="1" si="3"/>
        <v>2019</v>
      </c>
      <c r="E9" s="23">
        <f t="shared" ca="1" si="2"/>
        <v>2019</v>
      </c>
      <c r="F9" s="23">
        <f ca="1">F8-1</f>
        <v>2024</v>
      </c>
      <c r="G9" s="24">
        <v>7</v>
      </c>
      <c r="H9" s="24">
        <v>7</v>
      </c>
      <c r="I9" s="24">
        <v>6</v>
      </c>
      <c r="J9" s="25">
        <v>7</v>
      </c>
      <c r="K9" s="25">
        <v>6</v>
      </c>
      <c r="L9" s="22">
        <v>105</v>
      </c>
      <c r="P9" s="45" t="s">
        <v>227</v>
      </c>
      <c r="Q9" s="41">
        <f>COUNTIF('標準的な様式（HP掲載用）'!$R$30:$W$31,$N$4)</f>
        <v>0</v>
      </c>
      <c r="R9" s="42"/>
      <c r="S9" s="41"/>
      <c r="T9" s="43"/>
      <c r="U9" s="43"/>
      <c r="Z9" s="169">
        <v>45504</v>
      </c>
      <c r="AA9" s="169">
        <v>45596</v>
      </c>
      <c r="AB9" s="166">
        <f t="shared" si="0"/>
        <v>92</v>
      </c>
    </row>
    <row r="10" spans="1:28" ht="18.75" customHeight="1" x14ac:dyDescent="0.15">
      <c r="A10" s="1"/>
      <c r="B10" s="15"/>
      <c r="C10" s="23">
        <f t="shared" ca="1" si="1"/>
        <v>2032</v>
      </c>
      <c r="D10" s="23">
        <f t="shared" ca="1" si="3"/>
        <v>2018</v>
      </c>
      <c r="E10" s="23">
        <f t="shared" ca="1" si="2"/>
        <v>2018</v>
      </c>
      <c r="F10" s="23">
        <f t="shared" ref="F10:F59" ca="1" si="4">F9-1</f>
        <v>2023</v>
      </c>
      <c r="G10" s="24">
        <v>8</v>
      </c>
      <c r="H10" s="24">
        <v>8</v>
      </c>
      <c r="I10" s="24">
        <v>7</v>
      </c>
      <c r="J10" s="25">
        <v>8</v>
      </c>
      <c r="K10" s="25">
        <v>7</v>
      </c>
      <c r="L10" s="22">
        <v>120</v>
      </c>
      <c r="P10" s="45" t="s">
        <v>228</v>
      </c>
      <c r="Q10" s="41">
        <f>COUNTIF('標準的な様式（HP掲載用）'!$J$35:$P$35,$N$4)</f>
        <v>0</v>
      </c>
      <c r="R10" s="42"/>
      <c r="S10" s="41"/>
      <c r="T10" s="43"/>
      <c r="U10" s="43"/>
      <c r="Z10" s="169">
        <v>45535</v>
      </c>
      <c r="AA10" s="169">
        <v>45626</v>
      </c>
      <c r="AB10" s="166">
        <f t="shared" si="0"/>
        <v>91</v>
      </c>
    </row>
    <row r="11" spans="1:28" ht="18.75" customHeight="1" x14ac:dyDescent="0.15">
      <c r="A11" s="1"/>
      <c r="B11" s="15"/>
      <c r="C11" s="23">
        <f t="shared" ca="1" si="1"/>
        <v>2033</v>
      </c>
      <c r="D11" s="23">
        <f t="shared" ca="1" si="3"/>
        <v>2017</v>
      </c>
      <c r="E11" s="23">
        <f t="shared" ca="1" si="2"/>
        <v>2017</v>
      </c>
      <c r="F11" s="23">
        <f t="shared" ca="1" si="4"/>
        <v>2022</v>
      </c>
      <c r="G11" s="24">
        <v>9</v>
      </c>
      <c r="H11" s="24">
        <v>9</v>
      </c>
      <c r="I11" s="24">
        <v>8</v>
      </c>
      <c r="J11" s="25">
        <v>9</v>
      </c>
      <c r="K11" s="25">
        <v>8</v>
      </c>
      <c r="L11" s="22">
        <v>135</v>
      </c>
      <c r="P11" s="45" t="s">
        <v>229</v>
      </c>
      <c r="Q11" s="41">
        <f>COUNTIF('標準的な様式（HP掲載用）'!$J$37:$U$37,$N$4)</f>
        <v>0</v>
      </c>
      <c r="R11" s="42" t="s">
        <v>264</v>
      </c>
      <c r="S11" s="41">
        <f>COUNTIF('標準的な様式（HP掲載用）'!$R$37,$N$4)</f>
        <v>0</v>
      </c>
      <c r="T11" s="167"/>
      <c r="U11" s="167"/>
      <c r="Z11" s="169">
        <v>45565</v>
      </c>
      <c r="AA11" s="169">
        <v>45657</v>
      </c>
      <c r="AB11" s="166">
        <f t="shared" si="0"/>
        <v>92</v>
      </c>
    </row>
    <row r="12" spans="1:28" ht="18.75" customHeight="1" x14ac:dyDescent="0.15">
      <c r="A12" s="1"/>
      <c r="B12" s="15"/>
      <c r="C12" s="23">
        <f t="shared" ca="1" si="1"/>
        <v>2034</v>
      </c>
      <c r="D12" s="23">
        <f t="shared" ca="1" si="3"/>
        <v>2016</v>
      </c>
      <c r="E12" s="23">
        <f t="shared" ca="1" si="2"/>
        <v>2016</v>
      </c>
      <c r="F12" s="23">
        <f t="shared" ca="1" si="4"/>
        <v>2021</v>
      </c>
      <c r="G12" s="24">
        <v>10</v>
      </c>
      <c r="H12" s="24">
        <v>10</v>
      </c>
      <c r="I12" s="24">
        <v>9</v>
      </c>
      <c r="J12" s="25">
        <v>10</v>
      </c>
      <c r="K12" s="25">
        <v>9</v>
      </c>
      <c r="L12" s="22">
        <v>150</v>
      </c>
      <c r="P12" s="45" t="s">
        <v>230</v>
      </c>
      <c r="Q12" s="41">
        <f>COUNTIF('標準的な様式（HP掲載用）'!$J$39:$U$39,$N$4)</f>
        <v>0</v>
      </c>
      <c r="R12" s="42" t="s">
        <v>242</v>
      </c>
      <c r="S12" s="41">
        <f>COUNTIF('標準的な様式（HP掲載用）'!$X$39:$AH$39,$N$4)</f>
        <v>0</v>
      </c>
      <c r="T12" s="167"/>
      <c r="U12" s="167"/>
      <c r="Z12" s="169">
        <v>45596</v>
      </c>
      <c r="AA12" s="169">
        <v>45688</v>
      </c>
      <c r="AB12" s="166">
        <f t="shared" si="0"/>
        <v>92</v>
      </c>
    </row>
    <row r="13" spans="1:28" ht="18.75" customHeight="1" x14ac:dyDescent="0.15">
      <c r="A13" s="1"/>
      <c r="B13" s="15"/>
      <c r="C13" s="23">
        <f t="shared" ca="1" si="1"/>
        <v>2035</v>
      </c>
      <c r="D13" s="23">
        <f t="shared" ca="1" si="3"/>
        <v>2015</v>
      </c>
      <c r="E13" s="23">
        <f t="shared" ca="1" si="2"/>
        <v>2015</v>
      </c>
      <c r="F13" s="23">
        <f t="shared" ca="1" si="4"/>
        <v>2020</v>
      </c>
      <c r="G13" s="24">
        <v>11</v>
      </c>
      <c r="H13" s="24">
        <v>11</v>
      </c>
      <c r="I13" s="24">
        <v>10</v>
      </c>
      <c r="J13" s="25">
        <v>11</v>
      </c>
      <c r="K13" s="25">
        <v>10</v>
      </c>
      <c r="L13" s="22">
        <v>165</v>
      </c>
      <c r="P13" s="45" t="s">
        <v>231</v>
      </c>
      <c r="Q13" s="41">
        <f>COUNTIF('標準的な様式（HP掲載用）'!$J$41:$Q$41,$N$4)</f>
        <v>0</v>
      </c>
      <c r="R13" s="42" t="s">
        <v>263</v>
      </c>
      <c r="S13" s="41">
        <f>COUNTIF('標準的な様式（HP掲載用）'!$N$41,$N$4)</f>
        <v>0</v>
      </c>
      <c r="T13" s="167"/>
      <c r="U13" s="167"/>
      <c r="Z13" s="169">
        <v>45626</v>
      </c>
      <c r="AA13" s="169">
        <v>45716</v>
      </c>
      <c r="AB13" s="166">
        <f t="shared" si="0"/>
        <v>90</v>
      </c>
    </row>
    <row r="14" spans="1:28" ht="18.75" customHeight="1" x14ac:dyDescent="0.15">
      <c r="A14" s="1"/>
      <c r="B14" s="15"/>
      <c r="C14" s="23">
        <f t="shared" ca="1" si="1"/>
        <v>2036</v>
      </c>
      <c r="D14" s="23">
        <f t="shared" ca="1" si="3"/>
        <v>2014</v>
      </c>
      <c r="E14" s="23">
        <f t="shared" ca="1" si="2"/>
        <v>2014</v>
      </c>
      <c r="F14" s="23">
        <f t="shared" ca="1" si="4"/>
        <v>2019</v>
      </c>
      <c r="G14" s="24">
        <v>12</v>
      </c>
      <c r="H14" s="24">
        <v>12</v>
      </c>
      <c r="I14" s="24">
        <v>11</v>
      </c>
      <c r="J14" s="25">
        <v>12</v>
      </c>
      <c r="K14" s="25">
        <v>11</v>
      </c>
      <c r="L14" s="22">
        <v>180</v>
      </c>
      <c r="P14" s="45" t="s">
        <v>232</v>
      </c>
      <c r="Q14" s="41">
        <f>COUNTIF('標準的な様式（HP掲載用）'!$J$42:$Q$42,$N$4)</f>
        <v>0</v>
      </c>
      <c r="R14" s="42"/>
      <c r="S14" s="41"/>
      <c r="U14" s="168"/>
      <c r="Z14" s="169">
        <v>45657</v>
      </c>
      <c r="AA14" s="169">
        <v>45747</v>
      </c>
      <c r="AB14" s="166">
        <f t="shared" si="0"/>
        <v>90</v>
      </c>
    </row>
    <row r="15" spans="1:28" ht="18.75" customHeight="1" x14ac:dyDescent="0.15">
      <c r="A15" s="1"/>
      <c r="B15" s="15"/>
      <c r="C15" s="23">
        <f t="shared" ca="1" si="1"/>
        <v>2037</v>
      </c>
      <c r="D15" s="23">
        <f t="shared" ca="1" si="3"/>
        <v>2013</v>
      </c>
      <c r="E15" s="23">
        <f t="shared" ca="1" si="2"/>
        <v>2013</v>
      </c>
      <c r="F15" s="23">
        <f t="shared" ca="1" si="4"/>
        <v>2018</v>
      </c>
      <c r="G15" s="25"/>
      <c r="H15" s="24">
        <v>13</v>
      </c>
      <c r="I15" s="24">
        <v>12</v>
      </c>
      <c r="J15" s="25">
        <v>13</v>
      </c>
      <c r="K15" s="25">
        <v>12</v>
      </c>
      <c r="L15" s="22">
        <v>195</v>
      </c>
      <c r="P15" s="45" t="s">
        <v>239</v>
      </c>
      <c r="Q15" s="41">
        <f>COUNTIF('標準的な様式（HP掲載用）'!$J$44:$Q$44,$N$4)</f>
        <v>0</v>
      </c>
      <c r="R15" s="42" t="s">
        <v>243</v>
      </c>
      <c r="S15" s="41">
        <f>SUM(COUNTIF('標準的な様式（HP掲載用）'!$AE$5,"*保育園*"),COUNTIF('標準的な様式（HP掲載用）'!$AE$5,"*保育所*"),COUNTIF('標準的な様式（HP掲載用）'!$AE$5,"*こども園*"),COUNTIF('標準的な様式（HP掲載用）'!$AE$5,"*幼稚園*"),COUNTIF('標準的な様式（HP掲載用）'!$N$20,"*保育園*"),COUNTIF('標準的な様式（HP掲載用）'!$N$20,"*保育所*"),COUNTIF('標準的な様式（HP掲載用）'!$N$20,"*こども園*"),COUNTIF('標準的な様式（HP掲載用）'!$N$20,"*幼稚園*"))</f>
        <v>0</v>
      </c>
      <c r="U15" s="168"/>
      <c r="Z15" s="169"/>
      <c r="AA15" s="169"/>
    </row>
    <row r="16" spans="1:28" ht="18.75" customHeight="1" x14ac:dyDescent="0.15">
      <c r="A16" s="1"/>
      <c r="B16" s="15"/>
      <c r="C16" s="23">
        <f t="shared" ca="1" si="1"/>
        <v>2038</v>
      </c>
      <c r="D16" s="23">
        <f t="shared" ca="1" si="3"/>
        <v>2012</v>
      </c>
      <c r="E16" s="23">
        <f t="shared" ca="1" si="2"/>
        <v>2012</v>
      </c>
      <c r="F16" s="23">
        <f t="shared" ca="1" si="4"/>
        <v>2017</v>
      </c>
      <c r="G16" s="25"/>
      <c r="H16" s="24">
        <v>14</v>
      </c>
      <c r="I16" s="24">
        <v>13</v>
      </c>
      <c r="J16" s="25">
        <v>14</v>
      </c>
      <c r="K16" s="25">
        <v>13</v>
      </c>
      <c r="L16" s="22">
        <v>210</v>
      </c>
      <c r="P16" s="45" t="s">
        <v>240</v>
      </c>
      <c r="Q16" s="41">
        <f>COUNTIF('標準的な様式（HP掲載用）'!$J$45:$U$45,$N$4)</f>
        <v>0</v>
      </c>
      <c r="R16" s="42" t="s">
        <v>286</v>
      </c>
      <c r="S16" s="41">
        <f>SUM(COUNTIF('標準的な様式（HP掲載用）'!$L$45,$N$4),COUNTIF('標準的な様式（HP掲載用）'!$S$45,$N$4))</f>
        <v>0</v>
      </c>
      <c r="T16" s="42" t="s">
        <v>287</v>
      </c>
      <c r="U16" s="178">
        <f>COUNTIF('標準的な様式（HP掲載用）'!$P$45,$N$4)</f>
        <v>0</v>
      </c>
      <c r="Z16" s="169"/>
      <c r="AA16" s="169"/>
    </row>
    <row r="17" spans="1:27" ht="18.75" customHeight="1" x14ac:dyDescent="0.15">
      <c r="A17" s="1"/>
      <c r="B17" s="15"/>
      <c r="C17" s="23">
        <f t="shared" ca="1" si="1"/>
        <v>2039</v>
      </c>
      <c r="D17" s="23">
        <f t="shared" ca="1" si="3"/>
        <v>2011</v>
      </c>
      <c r="E17" s="23">
        <f t="shared" ca="1" si="2"/>
        <v>2011</v>
      </c>
      <c r="F17" s="23">
        <f t="shared" ca="1" si="4"/>
        <v>2016</v>
      </c>
      <c r="G17" s="25"/>
      <c r="H17" s="24">
        <v>15</v>
      </c>
      <c r="I17" s="24">
        <v>14</v>
      </c>
      <c r="J17" s="25">
        <v>15</v>
      </c>
      <c r="K17" s="25">
        <v>14</v>
      </c>
      <c r="L17" s="22">
        <v>225</v>
      </c>
      <c r="P17" s="45" t="s">
        <v>119</v>
      </c>
      <c r="Q17" s="41">
        <f>COUNTIF('標準的な様式（HP掲載用）'!$J$46:$Q$46,$N$4)</f>
        <v>0</v>
      </c>
      <c r="R17" s="42"/>
      <c r="S17" s="41"/>
      <c r="U17" s="168"/>
      <c r="Z17" s="166" t="s">
        <v>267</v>
      </c>
      <c r="AA17" s="166" t="s">
        <v>270</v>
      </c>
    </row>
    <row r="18" spans="1:27" ht="18.75" customHeight="1" x14ac:dyDescent="0.15">
      <c r="A18" s="1"/>
      <c r="B18" s="15"/>
      <c r="C18" s="23">
        <f t="shared" ca="1" si="1"/>
        <v>2040</v>
      </c>
      <c r="D18" s="23">
        <f t="shared" ca="1" si="3"/>
        <v>2010</v>
      </c>
      <c r="E18" s="23">
        <f t="shared" ca="1" si="2"/>
        <v>2010</v>
      </c>
      <c r="F18" s="23">
        <f t="shared" ca="1" si="4"/>
        <v>2015</v>
      </c>
      <c r="G18" s="25"/>
      <c r="H18" s="24">
        <v>16</v>
      </c>
      <c r="I18" s="24">
        <v>15</v>
      </c>
      <c r="J18" s="25">
        <v>16</v>
      </c>
      <c r="K18" s="25">
        <v>15</v>
      </c>
      <c r="L18" s="22">
        <v>240</v>
      </c>
      <c r="P18" s="45" t="s">
        <v>123</v>
      </c>
      <c r="Q18" s="41">
        <f>COUNTIF('標準的な様式（HP掲載用）'!$J$47:$Q$47,$N$4)</f>
        <v>0</v>
      </c>
      <c r="R18" s="42"/>
      <c r="S18" s="41"/>
      <c r="U18" s="168"/>
      <c r="Z18" s="169">
        <v>45412</v>
      </c>
      <c r="AA18" s="169">
        <v>45504</v>
      </c>
    </row>
    <row r="19" spans="1:27" ht="18.75" customHeight="1" x14ac:dyDescent="0.15">
      <c r="A19" s="1"/>
      <c r="B19" s="15"/>
      <c r="C19" s="23">
        <f t="shared" ca="1" si="1"/>
        <v>2041</v>
      </c>
      <c r="D19" s="23">
        <f t="shared" ca="1" si="3"/>
        <v>2009</v>
      </c>
      <c r="E19" s="23">
        <f t="shared" ca="1" si="2"/>
        <v>2009</v>
      </c>
      <c r="F19" s="23">
        <f t="shared" ca="1" si="4"/>
        <v>2014</v>
      </c>
      <c r="G19" s="25"/>
      <c r="H19" s="24">
        <v>17</v>
      </c>
      <c r="I19" s="24">
        <v>16</v>
      </c>
      <c r="J19" s="25">
        <v>17</v>
      </c>
      <c r="K19" s="25">
        <v>16</v>
      </c>
      <c r="L19" s="22">
        <v>255</v>
      </c>
      <c r="P19" s="45" t="s">
        <v>233</v>
      </c>
      <c r="Q19" s="41">
        <f>SUM(COUNTIF('標準的な様式（HP掲載用）'!$J$23,$N$4),COUNTIF('標準的な様式（HP掲載用）'!$N$23,$N$4))</f>
        <v>0</v>
      </c>
      <c r="R19" s="42" t="s">
        <v>254</v>
      </c>
      <c r="S19" s="41">
        <f>COUNTIF('標準的な様式（HP掲載用）'!$J$23,$N$4)</f>
        <v>0</v>
      </c>
      <c r="T19" s="42" t="s">
        <v>255</v>
      </c>
      <c r="U19" s="41">
        <f>COUNTIF('標準的な様式（HP掲載用）'!$N$23,$N$4)</f>
        <v>0</v>
      </c>
      <c r="Z19" s="169">
        <v>45443</v>
      </c>
      <c r="AA19" s="169">
        <v>45535</v>
      </c>
    </row>
    <row r="20" spans="1:27" ht="18.75" customHeight="1" x14ac:dyDescent="0.15">
      <c r="A20" s="1"/>
      <c r="B20" s="15"/>
      <c r="C20" s="23">
        <f t="shared" ca="1" si="1"/>
        <v>2042</v>
      </c>
      <c r="D20" s="23">
        <f t="shared" ca="1" si="3"/>
        <v>2008</v>
      </c>
      <c r="E20" s="23">
        <f t="shared" ca="1" si="2"/>
        <v>2008</v>
      </c>
      <c r="F20" s="23">
        <f t="shared" ca="1" si="4"/>
        <v>2013</v>
      </c>
      <c r="G20" s="25"/>
      <c r="H20" s="24">
        <v>18</v>
      </c>
      <c r="I20" s="24">
        <v>17</v>
      </c>
      <c r="J20" s="25">
        <v>18</v>
      </c>
      <c r="K20" s="25">
        <v>17</v>
      </c>
      <c r="L20" s="22">
        <v>270</v>
      </c>
      <c r="P20" s="45" t="s">
        <v>244</v>
      </c>
      <c r="Q20" s="41">
        <f>COUNTIF('標準的な様式（HP掲載用）'!$T$23,$N$4)</f>
        <v>0</v>
      </c>
      <c r="R20" s="42"/>
      <c r="S20" s="41"/>
      <c r="T20" s="167"/>
      <c r="U20" s="167"/>
      <c r="Z20" s="169">
        <v>45473</v>
      </c>
      <c r="AA20" s="169">
        <v>45565</v>
      </c>
    </row>
    <row r="21" spans="1:27" ht="18.75" customHeight="1" x14ac:dyDescent="0.15">
      <c r="A21" s="1"/>
      <c r="B21" s="15"/>
      <c r="C21" s="23">
        <f t="shared" ca="1" si="1"/>
        <v>2043</v>
      </c>
      <c r="D21" s="23">
        <f t="shared" ca="1" si="3"/>
        <v>2007</v>
      </c>
      <c r="E21" s="23">
        <f t="shared" ca="1" si="2"/>
        <v>2007</v>
      </c>
      <c r="F21" s="23">
        <f t="shared" ca="1" si="4"/>
        <v>2012</v>
      </c>
      <c r="G21" s="25"/>
      <c r="H21" s="24">
        <v>19</v>
      </c>
      <c r="I21" s="24">
        <v>18</v>
      </c>
      <c r="J21" s="25">
        <v>19</v>
      </c>
      <c r="K21" s="25">
        <v>18</v>
      </c>
      <c r="L21" s="22">
        <v>285</v>
      </c>
      <c r="P21" s="45" t="s">
        <v>245</v>
      </c>
      <c r="Q21" s="41">
        <f>COUNTIF('標準的な様式（HP掲載用）'!$T$23,$N$4)</f>
        <v>0</v>
      </c>
      <c r="R21" s="42"/>
      <c r="S21" s="41"/>
      <c r="T21" s="167"/>
      <c r="U21" s="167"/>
      <c r="Z21" s="169">
        <v>45504</v>
      </c>
      <c r="AA21" s="169">
        <v>45596</v>
      </c>
    </row>
    <row r="22" spans="1:27" ht="18.75" customHeight="1" x14ac:dyDescent="0.15">
      <c r="A22" s="1"/>
      <c r="B22" s="15"/>
      <c r="C22" s="23">
        <f t="shared" ca="1" si="1"/>
        <v>2044</v>
      </c>
      <c r="D22" s="23"/>
      <c r="E22" s="23">
        <f t="shared" ca="1" si="2"/>
        <v>2006</v>
      </c>
      <c r="F22" s="23">
        <f t="shared" ca="1" si="4"/>
        <v>2011</v>
      </c>
      <c r="G22" s="25"/>
      <c r="H22" s="24">
        <v>20</v>
      </c>
      <c r="I22" s="24">
        <v>19</v>
      </c>
      <c r="J22" s="25">
        <v>20</v>
      </c>
      <c r="K22" s="25">
        <v>19</v>
      </c>
      <c r="L22" s="22">
        <v>300</v>
      </c>
      <c r="Q22" s="39"/>
      <c r="R22" s="40"/>
      <c r="S22" s="39"/>
      <c r="T22" s="167"/>
      <c r="U22" s="167"/>
      <c r="Z22" s="169">
        <v>45535</v>
      </c>
      <c r="AA22" s="169">
        <v>45626</v>
      </c>
    </row>
    <row r="23" spans="1:27" ht="18.75" customHeight="1" x14ac:dyDescent="0.15">
      <c r="A23" s="1"/>
      <c r="B23" s="15"/>
      <c r="C23" s="23">
        <f t="shared" ca="1" si="1"/>
        <v>2045</v>
      </c>
      <c r="D23" s="23"/>
      <c r="E23" s="23">
        <f t="shared" ca="1" si="2"/>
        <v>2005</v>
      </c>
      <c r="F23" s="23">
        <f t="shared" ca="1" si="4"/>
        <v>2010</v>
      </c>
      <c r="G23" s="25"/>
      <c r="H23" s="24">
        <v>21</v>
      </c>
      <c r="I23" s="24">
        <v>20</v>
      </c>
      <c r="J23" s="25">
        <v>21</v>
      </c>
      <c r="K23" s="25">
        <v>20</v>
      </c>
      <c r="L23" s="22">
        <v>315</v>
      </c>
      <c r="P23" s="171" t="s">
        <v>259</v>
      </c>
      <c r="Q23" s="47">
        <f ca="1">TODAY()</f>
        <v>45729</v>
      </c>
      <c r="R23" s="48" t="s">
        <v>265</v>
      </c>
      <c r="S23" s="47">
        <f ca="1">EOMONTH($Q$23,0)</f>
        <v>45747</v>
      </c>
      <c r="T23" s="48" t="s">
        <v>260</v>
      </c>
      <c r="U23" s="48">
        <f ca="1">IF($R$25&gt;$Q$23,1,0)</f>
        <v>1</v>
      </c>
      <c r="Z23" s="169">
        <v>45565</v>
      </c>
      <c r="AA23" s="169">
        <v>45657</v>
      </c>
    </row>
    <row r="24" spans="1:27" ht="18.75" customHeight="1" x14ac:dyDescent="0.15">
      <c r="A24" s="1"/>
      <c r="B24" s="15"/>
      <c r="C24" s="23">
        <f t="shared" ca="1" si="1"/>
        <v>2046</v>
      </c>
      <c r="D24" s="23"/>
      <c r="E24" s="23">
        <f t="shared" ca="1" si="2"/>
        <v>2004</v>
      </c>
      <c r="F24" s="23">
        <f t="shared" ca="1" si="4"/>
        <v>2009</v>
      </c>
      <c r="G24" s="25"/>
      <c r="H24" s="24">
        <v>22</v>
      </c>
      <c r="I24" s="24">
        <v>21</v>
      </c>
      <c r="J24" s="25">
        <v>22</v>
      </c>
      <c r="K24" s="25">
        <v>21</v>
      </c>
      <c r="L24" s="22">
        <v>330</v>
      </c>
      <c r="P24" s="171" t="s">
        <v>267</v>
      </c>
      <c r="Q24" s="48" t="str">
        <f>IF(OR('標準的な様式（HP掲載用）'!$AF$4="",'標準的な様式（HP掲載用）'!$AK$4="",'標準的な様式（HP掲載用）'!$AN$4=""),"証明日を記載してください",CONCATENATE('標準的な様式（HP掲載用）'!$AF$4,"/",'標準的な様式（HP掲載用）'!$AK$4,"/",'標準的な様式（HP掲載用）'!$AN$4))</f>
        <v>証明日を記載してください</v>
      </c>
      <c r="R24" s="47" t="str">
        <f>IFERROR(DATEVALUE(Q24),"証明日を記載してください")</f>
        <v>証明日を記載してください</v>
      </c>
      <c r="S24" s="47"/>
      <c r="T24" s="40"/>
      <c r="U24" s="40"/>
      <c r="Z24" s="169">
        <v>45596</v>
      </c>
      <c r="AA24" s="169">
        <v>45688</v>
      </c>
    </row>
    <row r="25" spans="1:27" ht="18.75" customHeight="1" x14ac:dyDescent="0.15">
      <c r="A25" s="1"/>
      <c r="B25" s="15"/>
      <c r="C25" s="23">
        <f t="shared" ca="1" si="1"/>
        <v>2047</v>
      </c>
      <c r="D25" s="23"/>
      <c r="E25" s="23">
        <f t="shared" ca="1" si="2"/>
        <v>2003</v>
      </c>
      <c r="F25" s="23">
        <f t="shared" ca="1" si="4"/>
        <v>2008</v>
      </c>
      <c r="G25" s="25"/>
      <c r="H25" s="24">
        <v>23</v>
      </c>
      <c r="I25" s="24">
        <v>22</v>
      </c>
      <c r="J25" s="25">
        <v>23</v>
      </c>
      <c r="K25" s="25">
        <v>22</v>
      </c>
      <c r="L25" s="22">
        <v>345</v>
      </c>
      <c r="P25" s="171" t="s">
        <v>258</v>
      </c>
      <c r="Q25" s="48" t="str">
        <f>IF(AND('標準的な様式（HP掲載用）'!$X$19="",'標準的な様式（HP掲載用）'!$AA$19="",'標準的な様式（HP掲載用）'!$AD$19=""),"",CONCATENATE('標準的な様式（HP掲載用）'!$X$19,"/",'標準的な様式（HP掲載用）'!$AA$19,"/",'標準的な様式（HP掲載用）'!$AD$19))</f>
        <v/>
      </c>
      <c r="R25" s="47" t="str">
        <f>IFERROR(DATEVALUE(Q25),"")</f>
        <v/>
      </c>
      <c r="S25" s="48" t="s">
        <v>272</v>
      </c>
      <c r="T25" s="167"/>
      <c r="U25" s="40" t="s">
        <v>271</v>
      </c>
      <c r="Z25" s="169">
        <v>45626</v>
      </c>
      <c r="AA25" s="169">
        <v>45716</v>
      </c>
    </row>
    <row r="26" spans="1:27" ht="18.75" customHeight="1" x14ac:dyDescent="0.15">
      <c r="A26" s="1"/>
      <c r="B26" s="15"/>
      <c r="C26" s="23">
        <f t="shared" ca="1" si="1"/>
        <v>2048</v>
      </c>
      <c r="D26" s="23"/>
      <c r="E26" s="23">
        <f t="shared" ca="1" si="2"/>
        <v>2002</v>
      </c>
      <c r="F26" s="23">
        <f t="shared" ca="1" si="4"/>
        <v>2007</v>
      </c>
      <c r="G26" s="25"/>
      <c r="H26" s="24">
        <v>24</v>
      </c>
      <c r="I26" s="24">
        <v>23</v>
      </c>
      <c r="J26" s="25">
        <v>24</v>
      </c>
      <c r="K26" s="25">
        <v>23</v>
      </c>
      <c r="L26" s="22">
        <v>360</v>
      </c>
      <c r="P26" s="172" t="s">
        <v>236</v>
      </c>
      <c r="Q26" s="46" t="str">
        <f>IF(OR('標準的な様式（HP掲載用）'!$Q$33=1,'標準的な様式（HP掲載用）'!$Q$33=3,'標準的な様式（HP掲載用）'!$Q$33=5,'標準的な様式（HP掲載用）'!$Q$33=7,'標準的な様式（HP掲載用）'!$Q$33=8,'標準的な様式（HP掲載用）'!$Q$33=10,'標準的な様式（HP掲載用）'!$Q$33=12),CONCATENATE('標準的な様式（HP掲載用）'!$M$33,"/",'標準的な様式（HP掲載用）'!$Q$33,"/",31),IF(OR('標準的な様式（HP掲載用）'!$Q$33=4,'標準的な様式（HP掲載用）'!$Q$33=6,'標準的な様式（HP掲載用）'!$Q$33=9,'標準的な様式（HP掲載用）'!$Q$33=11),CONCATENATE('標準的な様式（HP掲載用）'!$M$33,"/",'標準的な様式（HP掲載用）'!$Q$33,"/",30),CONCATENATE('標準的な様式（HP掲載用）'!$M$33,"/",'標準的な様式（HP掲載用）'!$Q$33,"/",28)))</f>
        <v>//28</v>
      </c>
      <c r="R26" s="50" t="str">
        <f>IFERROR(DATEVALUE(Q26),"")</f>
        <v/>
      </c>
      <c r="S26" s="46">
        <f>IF($R$25&gt;R26,1,0)</f>
        <v>0</v>
      </c>
      <c r="T26" s="48" t="s">
        <v>266</v>
      </c>
      <c r="U26" s="48">
        <f>IF($R$24="証明日を記載してください",2,IF(AND($U$38=3,$U$39=3,$U$40=3,$R$24-R26&gt;93),1,0))</f>
        <v>2</v>
      </c>
      <c r="V26" s="169" t="s">
        <v>338</v>
      </c>
      <c r="Z26" s="169">
        <v>45657</v>
      </c>
      <c r="AA26" s="169">
        <v>45747</v>
      </c>
    </row>
    <row r="27" spans="1:27" ht="18.75" customHeight="1" x14ac:dyDescent="0.15">
      <c r="A27" s="1"/>
      <c r="B27" s="15"/>
      <c r="C27" s="23">
        <f t="shared" ca="1" si="1"/>
        <v>2049</v>
      </c>
      <c r="D27" s="23"/>
      <c r="E27" s="23">
        <f t="shared" ca="1" si="2"/>
        <v>2001</v>
      </c>
      <c r="F27" s="23">
        <f t="shared" ca="1" si="4"/>
        <v>2006</v>
      </c>
      <c r="G27" s="25"/>
      <c r="H27" s="24">
        <v>25</v>
      </c>
      <c r="I27" s="24">
        <v>24</v>
      </c>
      <c r="J27" s="25">
        <v>25</v>
      </c>
      <c r="K27" s="25">
        <v>24</v>
      </c>
      <c r="L27" s="22">
        <v>375</v>
      </c>
      <c r="P27" s="172" t="s">
        <v>237</v>
      </c>
      <c r="Q27" s="46" t="str">
        <f>IF(OR('標準的な様式（HP掲載用）'!$AB$33=1,'標準的な様式（HP掲載用）'!$AB$33=3,'標準的な様式（HP掲載用）'!$AB$33=5,'標準的な様式（HP掲載用）'!$AB$33=7,'標準的な様式（HP掲載用）'!$AB$33=8,'標準的な様式（HP掲載用）'!$AB$33=10,'標準的な様式（HP掲載用）'!$AB$33=12),CONCATENATE('標準的な様式（HP掲載用）'!$X$33,"/",'標準的な様式（HP掲載用）'!$AB$33,"/",31),IF(OR('標準的な様式（HP掲載用）'!$AB$33=4,'標準的な様式（HP掲載用）'!$AB$33=6,'標準的な様式（HP掲載用）'!$AB$33=9,'標準的な様式（HP掲載用）'!$AB$33=11),CONCATENATE('標準的な様式（HP掲載用）'!$X$33,"/",'標準的な様式（HP掲載用）'!$AB$33,"/",30),CONCATENATE('標準的な様式（HP掲載用）'!$X$33,"/",'標準的な様式（HP掲載用）'!$AB$33,"/",28)))</f>
        <v>//28</v>
      </c>
      <c r="R27" s="50" t="str">
        <f t="shared" ref="R27:R28" si="5">IFERROR(DATEVALUE(Q27),"")</f>
        <v/>
      </c>
      <c r="S27" s="46">
        <f>IF($R$25&gt;R27,1,0)</f>
        <v>0</v>
      </c>
      <c r="T27" s="48" t="s">
        <v>266</v>
      </c>
      <c r="U27" s="48">
        <f>IF($R$24="証明日を記載してください",2,IF(AND($U$38=3,$U$39=3,$U$40=3,$R$24-R27&gt;93),1,0))</f>
        <v>2</v>
      </c>
      <c r="V27" s="169"/>
      <c r="Z27" s="169">
        <v>45688</v>
      </c>
      <c r="AA27" s="169">
        <v>45777</v>
      </c>
    </row>
    <row r="28" spans="1:27" ht="18.75" customHeight="1" x14ac:dyDescent="0.15">
      <c r="A28" s="1"/>
      <c r="B28" s="15"/>
      <c r="C28" s="23">
        <f t="shared" ca="1" si="1"/>
        <v>2050</v>
      </c>
      <c r="D28" s="23"/>
      <c r="E28" s="23">
        <f t="shared" ca="1" si="2"/>
        <v>2000</v>
      </c>
      <c r="F28" s="23">
        <f t="shared" ca="1" si="4"/>
        <v>2005</v>
      </c>
      <c r="G28" s="25"/>
      <c r="H28" s="24">
        <v>26</v>
      </c>
      <c r="I28" s="25">
        <v>25</v>
      </c>
      <c r="J28" s="25">
        <v>26</v>
      </c>
      <c r="K28" s="25">
        <v>25</v>
      </c>
      <c r="L28" s="22">
        <v>390</v>
      </c>
      <c r="P28" s="172" t="s">
        <v>238</v>
      </c>
      <c r="Q28" s="46" t="str">
        <f>IF(OR('標準的な様式（HP掲載用）'!$AM$33=1,'標準的な様式（HP掲載用）'!$AM$33=3,'標準的な様式（HP掲載用）'!$AM$33=5,'標準的な様式（HP掲載用）'!$AM$33=7,'標準的な様式（HP掲載用）'!$AM$33=8,'標準的な様式（HP掲載用）'!$AM$33=10,'標準的な様式（HP掲載用）'!$AM$33=12),CONCATENATE('標準的な様式（HP掲載用）'!$AI$33,"/",'標準的な様式（HP掲載用）'!$AM$33,"/",31),IF(OR('標準的な様式（HP掲載用）'!$AM$33=4,'標準的な様式（HP掲載用）'!$AM$33=6,'標準的な様式（HP掲載用）'!$AM$33=9,'標準的な様式（HP掲載用）'!$AM$33=11),CONCATENATE('標準的な様式（HP掲載用）'!$AI$33,"/",'標準的な様式（HP掲載用）'!$AM$33,"/",30),CONCATENATE('標準的な様式（HP掲載用）'!$AI$33,"/",'標準的な様式（HP掲載用）'!$AM$33,"/",28)))</f>
        <v>//28</v>
      </c>
      <c r="R28" s="50" t="str">
        <f t="shared" si="5"/>
        <v/>
      </c>
      <c r="S28" s="46">
        <f>IF($R$25&gt;R28,1,0)</f>
        <v>0</v>
      </c>
      <c r="T28" s="48" t="s">
        <v>266</v>
      </c>
      <c r="U28" s="48">
        <f>IF($R$24="証明日を記載してください",2,IF(AND($U$38=3,$U$39=3,$U$40=3,$R$24-R28&gt;93),1,0))</f>
        <v>2</v>
      </c>
      <c r="V28" s="170"/>
      <c r="Z28" s="169">
        <v>45716</v>
      </c>
      <c r="AA28" s="169">
        <v>45808</v>
      </c>
    </row>
    <row r="29" spans="1:27" ht="18.75" customHeight="1" x14ac:dyDescent="0.15">
      <c r="A29" s="1"/>
      <c r="B29" s="15"/>
      <c r="C29" s="23">
        <f t="shared" ca="1" si="1"/>
        <v>2051</v>
      </c>
      <c r="D29" s="23"/>
      <c r="E29" s="23">
        <f t="shared" ca="1" si="2"/>
        <v>1999</v>
      </c>
      <c r="F29" s="23">
        <f t="shared" ca="1" si="4"/>
        <v>2004</v>
      </c>
      <c r="G29" s="25"/>
      <c r="H29" s="24">
        <v>27</v>
      </c>
      <c r="I29" s="25">
        <v>26</v>
      </c>
      <c r="J29" s="25">
        <v>27</v>
      </c>
      <c r="K29" s="25">
        <v>26</v>
      </c>
      <c r="L29" s="22">
        <v>405</v>
      </c>
      <c r="P29" s="166"/>
      <c r="Q29" s="167"/>
      <c r="S29" s="167"/>
      <c r="T29" s="168" t="s">
        <v>249</v>
      </c>
      <c r="U29" s="167"/>
      <c r="V29" s="170"/>
      <c r="Z29" s="169">
        <v>45747</v>
      </c>
      <c r="AA29" s="169">
        <v>45838</v>
      </c>
    </row>
    <row r="30" spans="1:27" ht="18.75" customHeight="1" x14ac:dyDescent="0.15">
      <c r="A30" s="1"/>
      <c r="B30" s="15"/>
      <c r="C30" s="23">
        <f t="shared" ca="1" si="1"/>
        <v>2052</v>
      </c>
      <c r="D30" s="23"/>
      <c r="E30" s="23">
        <f t="shared" ca="1" si="2"/>
        <v>1998</v>
      </c>
      <c r="F30" s="23">
        <f t="shared" ca="1" si="4"/>
        <v>2003</v>
      </c>
      <c r="G30" s="25"/>
      <c r="H30" s="24">
        <v>28</v>
      </c>
      <c r="I30" s="25">
        <v>27</v>
      </c>
      <c r="J30" s="25">
        <v>28</v>
      </c>
      <c r="K30" s="25">
        <v>27</v>
      </c>
      <c r="L30" s="22">
        <v>420</v>
      </c>
      <c r="P30" s="45" t="s">
        <v>234</v>
      </c>
      <c r="Q30" s="41">
        <f>'標準的な様式（HP掲載用）'!$W$24</f>
        <v>0</v>
      </c>
      <c r="R30" s="42" t="s">
        <v>248</v>
      </c>
      <c r="S30" s="41">
        <f>IF(AND('標準的な様式（HP掲載用）'!$W$24&gt;0,'標準的な様式（HP掲載用）'!W24&lt;48),1,0)</f>
        <v>0</v>
      </c>
      <c r="T30" s="42" t="s">
        <v>76</v>
      </c>
      <c r="U30" s="42" t="s">
        <v>83</v>
      </c>
      <c r="AA30" s="169">
        <v>45869</v>
      </c>
    </row>
    <row r="31" spans="1:27" ht="18.75" customHeight="1" x14ac:dyDescent="0.15">
      <c r="A31" s="1"/>
      <c r="B31" s="15"/>
      <c r="C31" s="23">
        <f t="shared" ca="1" si="1"/>
        <v>2053</v>
      </c>
      <c r="D31" s="23"/>
      <c r="E31" s="23">
        <f t="shared" ca="1" si="2"/>
        <v>1997</v>
      </c>
      <c r="F31" s="23">
        <f t="shared" ca="1" si="4"/>
        <v>2002</v>
      </c>
      <c r="G31" s="25"/>
      <c r="H31" s="24">
        <v>29</v>
      </c>
      <c r="I31" s="25">
        <v>28</v>
      </c>
      <c r="J31" s="25">
        <v>29</v>
      </c>
      <c r="K31" s="25">
        <v>28</v>
      </c>
      <c r="L31" s="22">
        <v>435</v>
      </c>
      <c r="P31" s="45" t="s">
        <v>235</v>
      </c>
      <c r="Q31" s="41">
        <f>IF(AND($T$31=0,$U$31=0,'標準的な様式（HP掲載用）'!$X$30&gt;0),"未チェック",IF(AND($T$31=1,$U$31=0),'標準的な様式（HP掲載用）'!$X$30,'標準的な様式（HP掲載用）'!$X$30*4))</f>
        <v>0</v>
      </c>
      <c r="R31" s="42" t="s">
        <v>248</v>
      </c>
      <c r="S31" s="41">
        <f>IF(AND('標準的な様式（HP掲載用）'!$X$30&gt;0,$Q$31&lt;48),1,0)</f>
        <v>0</v>
      </c>
      <c r="T31" s="41">
        <f>COUNTIF('標準的な様式（HP掲載用）'!$R$30,$N$4)</f>
        <v>0</v>
      </c>
      <c r="U31" s="41">
        <f>COUNTIF('標準的な様式（HP掲載用）'!$U$30,$N$4)</f>
        <v>0</v>
      </c>
    </row>
    <row r="32" spans="1:27" ht="18.75" customHeight="1" x14ac:dyDescent="0.15">
      <c r="A32" s="1"/>
      <c r="B32" s="15"/>
      <c r="C32" s="23">
        <f t="shared" ca="1" si="1"/>
        <v>2054</v>
      </c>
      <c r="D32" s="23"/>
      <c r="E32" s="23">
        <f t="shared" ca="1" si="2"/>
        <v>1996</v>
      </c>
      <c r="F32" s="23">
        <f t="shared" ca="1" si="4"/>
        <v>2001</v>
      </c>
      <c r="G32" s="25"/>
      <c r="H32" s="24">
        <v>30</v>
      </c>
      <c r="I32" s="25">
        <v>29</v>
      </c>
      <c r="J32" s="25">
        <v>30</v>
      </c>
      <c r="K32" s="25">
        <v>29</v>
      </c>
      <c r="L32" s="22">
        <v>450</v>
      </c>
      <c r="P32" s="45" t="s">
        <v>236</v>
      </c>
      <c r="Q32" s="41">
        <f>'標準的な様式（HP掲載用）'!$O$34</f>
        <v>0</v>
      </c>
      <c r="R32" s="42" t="s">
        <v>247</v>
      </c>
      <c r="S32" s="41">
        <f>IF(AND($Q$30=0,$Q$32=0),0,IF($Q32&lt;48,1,IF(OR(AND(OR($Q$30&gt;=120,$Q$31&gt;=120),$Q32&lt;120),$Q32&lt;$Q$30*0.6,$Q32&lt;$Q$31*0.6),2,0)))</f>
        <v>0</v>
      </c>
      <c r="T32" s="167"/>
      <c r="U32" s="167"/>
    </row>
    <row r="33" spans="1:26" ht="18.75" customHeight="1" x14ac:dyDescent="0.15">
      <c r="A33" s="1"/>
      <c r="B33" s="1"/>
      <c r="C33" s="25"/>
      <c r="D33" s="23"/>
      <c r="E33" s="23">
        <f t="shared" ca="1" si="2"/>
        <v>1995</v>
      </c>
      <c r="F33" s="23">
        <f t="shared" ca="1" si="4"/>
        <v>2000</v>
      </c>
      <c r="G33" s="25"/>
      <c r="H33" s="24">
        <v>31</v>
      </c>
      <c r="I33" s="25"/>
      <c r="J33" s="25">
        <v>31</v>
      </c>
      <c r="K33" s="25">
        <v>30</v>
      </c>
      <c r="L33" s="22">
        <v>465</v>
      </c>
      <c r="P33" s="45" t="s">
        <v>237</v>
      </c>
      <c r="Q33" s="41">
        <f>'標準的な様式（HP掲載用）'!$Z$34</f>
        <v>0</v>
      </c>
      <c r="R33" s="42" t="s">
        <v>247</v>
      </c>
      <c r="S33" s="41">
        <f t="shared" ref="S33:S34" si="6">IF(AND($Q$30=0,$Q$32=0),0,IF($Q33&lt;48,1,IF(OR(AND(OR($Q$30&gt;=120,$Q$31&gt;=120),$Q33&lt;120),$Q33&lt;$Q$30*0.6,$Q33&lt;$Q$31*0.6),2,0)))</f>
        <v>0</v>
      </c>
      <c r="T33" s="167"/>
      <c r="U33" s="167"/>
    </row>
    <row r="34" spans="1:26" ht="18.75" customHeight="1" x14ac:dyDescent="0.15">
      <c r="C34" s="25"/>
      <c r="D34" s="23"/>
      <c r="E34" s="23">
        <f t="shared" ca="1" si="2"/>
        <v>1994</v>
      </c>
      <c r="F34" s="23">
        <f t="shared" ca="1" si="4"/>
        <v>1999</v>
      </c>
      <c r="G34" s="25"/>
      <c r="H34" s="25"/>
      <c r="I34" s="25"/>
      <c r="J34" s="25">
        <v>32</v>
      </c>
      <c r="K34" s="25">
        <v>31</v>
      </c>
      <c r="L34" s="22">
        <v>480</v>
      </c>
      <c r="P34" s="45" t="s">
        <v>238</v>
      </c>
      <c r="Q34" s="41">
        <f>'標準的な様式（HP掲載用）'!$AK$34</f>
        <v>0</v>
      </c>
      <c r="R34" s="42" t="s">
        <v>247</v>
      </c>
      <c r="S34" s="41">
        <f t="shared" si="6"/>
        <v>0</v>
      </c>
      <c r="T34" s="167"/>
      <c r="U34" s="167"/>
    </row>
    <row r="35" spans="1:26" ht="18.75" customHeight="1" x14ac:dyDescent="0.15">
      <c r="C35" s="25"/>
      <c r="D35" s="23"/>
      <c r="E35" s="23">
        <f t="shared" ca="1" si="2"/>
        <v>1993</v>
      </c>
      <c r="F35" s="23">
        <f t="shared" ca="1" si="4"/>
        <v>1998</v>
      </c>
      <c r="G35" s="25"/>
      <c r="H35" s="25"/>
      <c r="I35" s="25"/>
      <c r="J35" s="25">
        <v>33</v>
      </c>
      <c r="K35" s="25">
        <v>32</v>
      </c>
      <c r="L35" s="22"/>
      <c r="P35" s="166"/>
      <c r="Q35" s="167"/>
      <c r="R35" s="173"/>
      <c r="S35" s="167"/>
      <c r="T35" s="167"/>
    </row>
    <row r="36" spans="1:26" ht="18.75" customHeight="1" x14ac:dyDescent="0.15">
      <c r="C36" s="25"/>
      <c r="D36" s="23"/>
      <c r="E36" s="23">
        <f t="shared" ca="1" si="2"/>
        <v>1992</v>
      </c>
      <c r="F36" s="23">
        <f t="shared" ca="1" si="4"/>
        <v>1997</v>
      </c>
      <c r="G36" s="25"/>
      <c r="H36" s="25"/>
      <c r="I36" s="25"/>
      <c r="J36" s="25">
        <v>34</v>
      </c>
      <c r="K36" s="25">
        <v>33</v>
      </c>
      <c r="L36" s="22"/>
      <c r="P36" s="171"/>
      <c r="Q36" s="48" t="s">
        <v>276</v>
      </c>
      <c r="R36" s="48"/>
      <c r="S36" s="48" t="s">
        <v>277</v>
      </c>
      <c r="T36" s="176"/>
      <c r="U36" s="177" t="s">
        <v>285</v>
      </c>
      <c r="V36" s="171"/>
      <c r="W36" s="171" t="s">
        <v>342</v>
      </c>
      <c r="X36" s="171"/>
      <c r="Y36" s="195"/>
    </row>
    <row r="37" spans="1:26" ht="18.75" customHeight="1" x14ac:dyDescent="0.15">
      <c r="C37" s="25"/>
      <c r="D37" s="23"/>
      <c r="E37" s="23">
        <f t="shared" ca="1" si="2"/>
        <v>1991</v>
      </c>
      <c r="F37" s="23">
        <f t="shared" ca="1" si="4"/>
        <v>1996</v>
      </c>
      <c r="G37" s="25"/>
      <c r="H37" s="25"/>
      <c r="I37" s="25"/>
      <c r="J37" s="25">
        <v>35</v>
      </c>
      <c r="K37" s="25">
        <v>34</v>
      </c>
      <c r="L37" s="22"/>
      <c r="P37" s="171"/>
      <c r="Q37" s="48" t="s">
        <v>281</v>
      </c>
      <c r="R37" s="48" t="s">
        <v>282</v>
      </c>
      <c r="S37" s="48" t="s">
        <v>281</v>
      </c>
      <c r="T37" s="48" t="s">
        <v>282</v>
      </c>
      <c r="U37" s="171" t="s">
        <v>283</v>
      </c>
      <c r="V37" s="171" t="s">
        <v>284</v>
      </c>
      <c r="W37" s="171" t="s">
        <v>344</v>
      </c>
      <c r="X37" s="171" t="s">
        <v>345</v>
      </c>
      <c r="Y37" s="195"/>
    </row>
    <row r="38" spans="1:26" ht="18.75" customHeight="1" x14ac:dyDescent="0.15">
      <c r="C38" s="25"/>
      <c r="D38" s="25"/>
      <c r="E38" s="23">
        <f t="shared" ca="1" si="2"/>
        <v>1990</v>
      </c>
      <c r="F38" s="23">
        <f t="shared" ca="1" si="4"/>
        <v>1995</v>
      </c>
      <c r="G38" s="25"/>
      <c r="H38" s="25"/>
      <c r="I38" s="25"/>
      <c r="J38" s="25">
        <v>36</v>
      </c>
      <c r="K38" s="25">
        <v>35</v>
      </c>
      <c r="L38" s="22"/>
      <c r="P38" s="171" t="s">
        <v>275</v>
      </c>
      <c r="Q38" s="48" t="str">
        <f>CONCATENATE('標準的な様式（HP掲載用）'!$L$36,"/",'標準的な様式（HP掲載用）'!$P$36,"/",'標準的な様式（HP掲載用）'!$S$36)</f>
        <v>//</v>
      </c>
      <c r="R38" s="47" t="str">
        <f>IFERROR(DATEVALUE(Q38),"")</f>
        <v/>
      </c>
      <c r="S38" s="48" t="str">
        <f>CONCATENATE('標準的な様式（HP掲載用）'!$W$36,"/",'標準的な様式（HP掲載用）'!$AA$36,"/",'標準的な様式（HP掲載用）'!$AD$36)</f>
        <v>//</v>
      </c>
      <c r="T38" s="47" t="str">
        <f>IFERROR(DATEVALUE(S38),"")</f>
        <v/>
      </c>
      <c r="U38" s="171">
        <f>IF(OR(AND($R38="",$T38=""),$R38="",$T38=""),3,IF(AND($R38&lt;=$R$41,$R$41&lt;=$T38),1,IF($R$41&lt;=$R38,2,0)))</f>
        <v>3</v>
      </c>
      <c r="V38" s="171" t="str">
        <f>IF(OR(AND($R38="",$T38=""),AND($R39="",$T39="")),"",IF(OR(AND($R38&lt;=$R$39,$R$39&lt;=$T38),AND($R38&lt;=$T$39,$T$39&lt;=$T38)),1,IF($R$39&lt;=$R38,2,0)))</f>
        <v/>
      </c>
      <c r="W38" s="171">
        <f>IF($T38&lt;$R38,1,0)</f>
        <v>0</v>
      </c>
      <c r="X38" s="171">
        <f>IF($R38&lt;$R$25,1,0)</f>
        <v>0</v>
      </c>
      <c r="Y38" s="195"/>
      <c r="Z38" s="166" t="s">
        <v>339</v>
      </c>
    </row>
    <row r="39" spans="1:26" ht="18.75" customHeight="1" x14ac:dyDescent="0.15">
      <c r="C39" s="25"/>
      <c r="D39" s="25"/>
      <c r="E39" s="23">
        <f t="shared" ca="1" si="2"/>
        <v>1989</v>
      </c>
      <c r="F39" s="23">
        <f t="shared" ca="1" si="4"/>
        <v>1994</v>
      </c>
      <c r="G39" s="25"/>
      <c r="H39" s="25"/>
      <c r="I39" s="25"/>
      <c r="J39" s="25">
        <v>37</v>
      </c>
      <c r="K39" s="25">
        <v>36</v>
      </c>
      <c r="L39" s="22"/>
      <c r="P39" s="171" t="s">
        <v>278</v>
      </c>
      <c r="Q39" s="48" t="str">
        <f>CONCATENATE('標準的な様式（HP掲載用）'!$L$38,"/",'標準的な様式（HP掲載用）'!$P$38,"/",'標準的な様式（HP掲載用）'!$S$38)</f>
        <v>//</v>
      </c>
      <c r="R39" s="47" t="str">
        <f t="shared" ref="R39:R41" si="7">IFERROR(DATEVALUE(Q39),"")</f>
        <v/>
      </c>
      <c r="S39" s="48" t="str">
        <f>CONCATENATE('標準的な様式（HP掲載用）'!$W$38,"/",'標準的な様式（HP掲載用）'!$AA$38,"/",'標準的な様式（HP掲載用）'!$AD$38)</f>
        <v>//</v>
      </c>
      <c r="T39" s="47" t="str">
        <f t="shared" ref="T39:T40" si="8">IFERROR(DATEVALUE(S39),"")</f>
        <v/>
      </c>
      <c r="U39" s="171">
        <f>IF(OR(AND($R39="",$T39=""),$R39="",$T39=""),3,IF(AND($R39&lt;=$R$41,$R$41&lt;=$T39),1,IF($R$41&lt;=$R39,2,0)))</f>
        <v>3</v>
      </c>
      <c r="V39" s="171"/>
      <c r="W39" s="171">
        <f t="shared" ref="W39:W40" si="9">IF($T39&lt;$R39,1,0)</f>
        <v>0</v>
      </c>
      <c r="X39" s="171">
        <f t="shared" ref="X39:X40" si="10">IF($R39&lt;$R$25,1,0)</f>
        <v>0</v>
      </c>
      <c r="Y39" s="195"/>
    </row>
    <row r="40" spans="1:26" ht="18.75" customHeight="1" x14ac:dyDescent="0.15">
      <c r="C40" s="25"/>
      <c r="D40" s="25"/>
      <c r="E40" s="23">
        <f t="shared" ca="1" si="2"/>
        <v>1988</v>
      </c>
      <c r="F40" s="23">
        <f t="shared" ca="1" si="4"/>
        <v>1993</v>
      </c>
      <c r="G40" s="25"/>
      <c r="H40" s="25"/>
      <c r="I40" s="25"/>
      <c r="J40" s="25">
        <v>38</v>
      </c>
      <c r="K40" s="25">
        <v>37</v>
      </c>
      <c r="L40" s="22"/>
      <c r="P40" s="171" t="s">
        <v>279</v>
      </c>
      <c r="Q40" s="48" t="str">
        <f>CONCATENATE('標準的な様式（HP掲載用）'!$L$40,"/",'標準的な様式（HP掲載用）'!$P$40,"/",'標準的な様式（HP掲載用）'!$S$40)</f>
        <v>//</v>
      </c>
      <c r="R40" s="47" t="str">
        <f t="shared" si="7"/>
        <v/>
      </c>
      <c r="S40" s="48" t="str">
        <f>CONCATENATE('標準的な様式（HP掲載用）'!$W$40,"/",'標準的な様式（HP掲載用）'!AA40,"/",'標準的な様式（HP掲載用）'!$AD$40)</f>
        <v>//</v>
      </c>
      <c r="T40" s="47" t="str">
        <f t="shared" si="8"/>
        <v/>
      </c>
      <c r="U40" s="171">
        <f>IF(OR(AND($R40="",$T40=""),$R40="",$T40=""),3,IF(AND($R40&lt;=$R$41,$R$41&lt;=$T40),1,IF($R$41&lt;=$R40,2,0)))</f>
        <v>3</v>
      </c>
      <c r="V40" s="171"/>
      <c r="W40" s="171">
        <f t="shared" si="9"/>
        <v>0</v>
      </c>
      <c r="X40" s="171">
        <f t="shared" si="10"/>
        <v>0</v>
      </c>
      <c r="Y40" s="195"/>
    </row>
    <row r="41" spans="1:26" ht="18.75" customHeight="1" x14ac:dyDescent="0.15">
      <c r="C41" s="25"/>
      <c r="D41" s="25"/>
      <c r="E41" s="23">
        <f t="shared" ca="1" si="2"/>
        <v>1987</v>
      </c>
      <c r="F41" s="23">
        <f t="shared" ca="1" si="4"/>
        <v>1992</v>
      </c>
      <c r="G41" s="25"/>
      <c r="H41" s="25"/>
      <c r="I41" s="25"/>
      <c r="J41" s="25">
        <v>39</v>
      </c>
      <c r="K41" s="25">
        <v>38</v>
      </c>
      <c r="L41" s="22"/>
      <c r="P41" s="171" t="s">
        <v>280</v>
      </c>
      <c r="Q41" s="48" t="str">
        <f>CONCATENATE('標準的な様式（HP掲載用）'!$R$41,"/",'標準的な様式（HP掲載用）'!$V$41,"/",'標準的な様式（HP掲載用）'!$Y$41)</f>
        <v>//</v>
      </c>
      <c r="R41" s="47" t="str">
        <f t="shared" si="7"/>
        <v/>
      </c>
      <c r="S41" s="48"/>
      <c r="T41" s="48"/>
      <c r="U41" s="171"/>
      <c r="V41" s="171"/>
      <c r="W41" s="171"/>
      <c r="X41" s="171"/>
      <c r="Y41" s="195"/>
    </row>
    <row r="42" spans="1:26" ht="18.75" customHeight="1" x14ac:dyDescent="0.15">
      <c r="C42" s="25"/>
      <c r="D42" s="25"/>
      <c r="E42" s="23">
        <f t="shared" ca="1" si="2"/>
        <v>1986</v>
      </c>
      <c r="F42" s="23">
        <f t="shared" ca="1" si="4"/>
        <v>1991</v>
      </c>
      <c r="G42" s="25"/>
      <c r="H42" s="25"/>
      <c r="I42" s="25"/>
      <c r="J42" s="25">
        <v>40</v>
      </c>
      <c r="K42" s="25">
        <v>39</v>
      </c>
      <c r="L42" s="22"/>
      <c r="P42" s="166"/>
      <c r="R42" s="175"/>
    </row>
    <row r="43" spans="1:26" ht="18.75" customHeight="1" x14ac:dyDescent="0.15">
      <c r="C43" s="25"/>
      <c r="D43" s="25"/>
      <c r="E43" s="23">
        <f t="shared" ca="1" si="2"/>
        <v>1985</v>
      </c>
      <c r="F43" s="23">
        <f t="shared" ca="1" si="4"/>
        <v>1990</v>
      </c>
      <c r="G43" s="25"/>
      <c r="H43" s="25"/>
      <c r="I43" s="25"/>
      <c r="J43" s="25">
        <v>41</v>
      </c>
      <c r="K43" s="25">
        <v>40</v>
      </c>
      <c r="L43" s="22"/>
      <c r="P43" s="170" t="s">
        <v>246</v>
      </c>
      <c r="R43" s="174"/>
      <c r="T43" s="167"/>
    </row>
    <row r="44" spans="1:26" ht="18.75" customHeight="1" x14ac:dyDescent="0.15">
      <c r="C44" s="25"/>
      <c r="D44" s="25"/>
      <c r="E44" s="23">
        <f t="shared" ca="1" si="2"/>
        <v>1984</v>
      </c>
      <c r="F44" s="23">
        <f t="shared" ca="1" si="4"/>
        <v>1989</v>
      </c>
      <c r="G44" s="25"/>
      <c r="H44" s="25"/>
      <c r="I44" s="25"/>
      <c r="J44" s="25">
        <v>42</v>
      </c>
      <c r="K44" s="25">
        <v>41</v>
      </c>
      <c r="L44" s="22"/>
      <c r="P44" s="170" t="s">
        <v>250</v>
      </c>
      <c r="R44" s="174"/>
      <c r="T44" s="167"/>
    </row>
    <row r="45" spans="1:26" ht="18.75" customHeight="1" x14ac:dyDescent="0.15">
      <c r="C45" s="25"/>
      <c r="D45" s="25"/>
      <c r="E45" s="23">
        <f t="shared" ca="1" si="2"/>
        <v>1983</v>
      </c>
      <c r="F45" s="23">
        <f t="shared" ca="1" si="4"/>
        <v>1988</v>
      </c>
      <c r="G45" s="25"/>
      <c r="H45" s="25"/>
      <c r="I45" s="25"/>
      <c r="J45" s="25">
        <v>43</v>
      </c>
      <c r="K45" s="25">
        <v>42</v>
      </c>
      <c r="L45" s="22"/>
      <c r="P45" s="170">
        <v>11</v>
      </c>
      <c r="Q45" s="168" t="s">
        <v>251</v>
      </c>
      <c r="T45" s="167"/>
    </row>
    <row r="46" spans="1:26" ht="18.75" customHeight="1" x14ac:dyDescent="0.15">
      <c r="C46" s="25"/>
      <c r="D46" s="25"/>
      <c r="E46" s="23">
        <f t="shared" ca="1" si="2"/>
        <v>1982</v>
      </c>
      <c r="F46" s="23">
        <f t="shared" ca="1" si="4"/>
        <v>1987</v>
      </c>
      <c r="G46" s="25"/>
      <c r="H46" s="25"/>
      <c r="I46" s="25"/>
      <c r="J46" s="25">
        <v>44</v>
      </c>
      <c r="K46" s="25">
        <v>43</v>
      </c>
      <c r="L46" s="22"/>
      <c r="P46" s="170">
        <v>12</v>
      </c>
      <c r="Q46" s="168" t="s">
        <v>252</v>
      </c>
      <c r="S46" s="40"/>
      <c r="T46" s="39"/>
    </row>
    <row r="47" spans="1:26" ht="18.75" customHeight="1" x14ac:dyDescent="0.15">
      <c r="C47" s="25"/>
      <c r="D47" s="25"/>
      <c r="E47" s="23">
        <f t="shared" ca="1" si="2"/>
        <v>1981</v>
      </c>
      <c r="F47" s="23">
        <f t="shared" ca="1" si="4"/>
        <v>1986</v>
      </c>
      <c r="G47" s="25"/>
      <c r="H47" s="25"/>
      <c r="I47" s="25"/>
      <c r="J47" s="25">
        <v>45</v>
      </c>
      <c r="K47" s="25">
        <v>44</v>
      </c>
      <c r="L47" s="22"/>
      <c r="P47" s="170">
        <v>13</v>
      </c>
      <c r="Q47" s="168" t="s">
        <v>253</v>
      </c>
      <c r="S47" s="40"/>
      <c r="T47" s="39"/>
    </row>
    <row r="48" spans="1:26" ht="18.75" customHeight="1" x14ac:dyDescent="0.15">
      <c r="C48" s="25"/>
      <c r="D48" s="25"/>
      <c r="E48" s="23">
        <f t="shared" ca="1" si="2"/>
        <v>1980</v>
      </c>
      <c r="F48" s="23">
        <f t="shared" ca="1" si="4"/>
        <v>1985</v>
      </c>
      <c r="G48" s="25"/>
      <c r="H48" s="25"/>
      <c r="I48" s="25"/>
      <c r="J48" s="25">
        <v>46</v>
      </c>
      <c r="K48" s="25">
        <v>45</v>
      </c>
      <c r="L48" s="22"/>
      <c r="P48" s="170">
        <v>14</v>
      </c>
      <c r="Q48" s="168" t="s">
        <v>257</v>
      </c>
      <c r="S48" s="40"/>
      <c r="T48" s="39"/>
    </row>
    <row r="49" spans="3:20" ht="18.75" customHeight="1" x14ac:dyDescent="0.15">
      <c r="C49" s="25"/>
      <c r="D49" s="25"/>
      <c r="E49" s="23">
        <f t="shared" ca="1" si="2"/>
        <v>1979</v>
      </c>
      <c r="F49" s="23">
        <f t="shared" ca="1" si="4"/>
        <v>1984</v>
      </c>
      <c r="G49" s="25"/>
      <c r="H49" s="25"/>
      <c r="I49" s="25"/>
      <c r="J49" s="25">
        <v>47</v>
      </c>
      <c r="K49" s="25">
        <v>46</v>
      </c>
      <c r="L49" s="22"/>
      <c r="P49" s="170">
        <v>15</v>
      </c>
      <c r="Q49" s="168" t="s">
        <v>261</v>
      </c>
      <c r="S49" s="40"/>
      <c r="T49" s="39"/>
    </row>
    <row r="50" spans="3:20" ht="18.75" customHeight="1" x14ac:dyDescent="0.15">
      <c r="C50" s="25"/>
      <c r="D50" s="25"/>
      <c r="E50" s="23">
        <f t="shared" ca="1" si="2"/>
        <v>1978</v>
      </c>
      <c r="F50" s="23">
        <f t="shared" ca="1" si="4"/>
        <v>1983</v>
      </c>
      <c r="G50" s="25"/>
      <c r="H50" s="25"/>
      <c r="I50" s="25"/>
      <c r="J50" s="25">
        <v>48</v>
      </c>
      <c r="K50" s="25">
        <v>47</v>
      </c>
      <c r="L50" s="22"/>
      <c r="P50" s="170">
        <v>16</v>
      </c>
      <c r="Q50" s="168" t="s">
        <v>262</v>
      </c>
      <c r="S50" s="40"/>
      <c r="T50" s="39"/>
    </row>
    <row r="51" spans="3:20" ht="18.75" customHeight="1" x14ac:dyDescent="0.15">
      <c r="C51" s="25"/>
      <c r="D51" s="25"/>
      <c r="E51" s="23">
        <f t="shared" ca="1" si="2"/>
        <v>1977</v>
      </c>
      <c r="F51" s="23">
        <f t="shared" ca="1" si="4"/>
        <v>1982</v>
      </c>
      <c r="G51" s="25"/>
      <c r="H51" s="25"/>
      <c r="I51" s="25"/>
      <c r="J51" s="25">
        <v>49</v>
      </c>
      <c r="K51" s="25">
        <v>48</v>
      </c>
      <c r="L51" s="22"/>
      <c r="P51" s="170">
        <v>17</v>
      </c>
      <c r="Q51" s="168" t="s">
        <v>274</v>
      </c>
      <c r="T51" s="167"/>
    </row>
    <row r="52" spans="3:20" ht="18.75" customHeight="1" x14ac:dyDescent="0.15">
      <c r="C52" s="25"/>
      <c r="D52" s="25"/>
      <c r="E52" s="23">
        <f t="shared" ca="1" si="2"/>
        <v>1976</v>
      </c>
      <c r="F52" s="23">
        <f t="shared" ca="1" si="4"/>
        <v>1981</v>
      </c>
      <c r="G52" s="25"/>
      <c r="H52" s="25"/>
      <c r="I52" s="25"/>
      <c r="J52" s="25">
        <v>50</v>
      </c>
      <c r="K52" s="25">
        <v>49</v>
      </c>
      <c r="L52" s="22"/>
      <c r="P52" s="170">
        <v>18</v>
      </c>
      <c r="Q52" s="168" t="s">
        <v>273</v>
      </c>
      <c r="T52" s="167"/>
    </row>
    <row r="53" spans="3:20" ht="18.75" customHeight="1" x14ac:dyDescent="0.15">
      <c r="C53" s="25"/>
      <c r="D53" s="25"/>
      <c r="E53" s="23">
        <f t="shared" ca="1" si="2"/>
        <v>1975</v>
      </c>
      <c r="F53" s="23">
        <f t="shared" ca="1" si="4"/>
        <v>1980</v>
      </c>
      <c r="G53" s="25"/>
      <c r="H53" s="25"/>
      <c r="I53" s="25"/>
      <c r="J53" s="25">
        <v>51</v>
      </c>
      <c r="K53" s="25">
        <v>50</v>
      </c>
      <c r="L53" s="22"/>
      <c r="P53" s="170">
        <v>19</v>
      </c>
      <c r="T53" s="167"/>
    </row>
    <row r="54" spans="3:20" ht="18.75" customHeight="1" x14ac:dyDescent="0.15">
      <c r="C54" s="25"/>
      <c r="D54" s="25"/>
      <c r="E54" s="23">
        <f t="shared" ca="1" si="2"/>
        <v>1974</v>
      </c>
      <c r="F54" s="23">
        <f t="shared" ca="1" si="4"/>
        <v>1979</v>
      </c>
      <c r="G54" s="25"/>
      <c r="H54" s="25"/>
      <c r="I54" s="25"/>
      <c r="J54" s="25">
        <v>52</v>
      </c>
      <c r="K54" s="25">
        <v>51</v>
      </c>
      <c r="L54" s="22"/>
      <c r="P54" s="170">
        <v>20</v>
      </c>
      <c r="T54" s="167"/>
    </row>
    <row r="55" spans="3:20" ht="18.75" customHeight="1" x14ac:dyDescent="0.15">
      <c r="C55" s="25"/>
      <c r="D55" s="25"/>
      <c r="E55" s="23">
        <f t="shared" ca="1" si="2"/>
        <v>1973</v>
      </c>
      <c r="F55" s="23">
        <f t="shared" ca="1" si="4"/>
        <v>1978</v>
      </c>
      <c r="G55" s="25"/>
      <c r="H55" s="25"/>
      <c r="I55" s="25"/>
      <c r="J55" s="25">
        <v>53</v>
      </c>
      <c r="K55" s="25">
        <v>52</v>
      </c>
      <c r="L55" s="22"/>
      <c r="T55" s="167"/>
    </row>
    <row r="56" spans="3:20" ht="18.75" customHeight="1" x14ac:dyDescent="0.15">
      <c r="C56" s="25"/>
      <c r="D56" s="25"/>
      <c r="E56" s="23">
        <f t="shared" ca="1" si="2"/>
        <v>1972</v>
      </c>
      <c r="F56" s="23">
        <f t="shared" ca="1" si="4"/>
        <v>1977</v>
      </c>
      <c r="G56" s="25"/>
      <c r="H56" s="25"/>
      <c r="I56" s="25"/>
      <c r="J56" s="25">
        <v>54</v>
      </c>
      <c r="K56" s="25">
        <v>53</v>
      </c>
      <c r="L56" s="22"/>
      <c r="T56" s="167"/>
    </row>
    <row r="57" spans="3:20" ht="18.75" customHeight="1" x14ac:dyDescent="0.15">
      <c r="C57" s="25"/>
      <c r="D57" s="25"/>
      <c r="E57" s="23">
        <f t="shared" ca="1" si="2"/>
        <v>1971</v>
      </c>
      <c r="F57" s="23">
        <f t="shared" ca="1" si="4"/>
        <v>1976</v>
      </c>
      <c r="G57" s="25"/>
      <c r="H57" s="25"/>
      <c r="I57" s="25"/>
      <c r="J57" s="25">
        <v>55</v>
      </c>
      <c r="K57" s="25">
        <v>54</v>
      </c>
      <c r="L57" s="22"/>
      <c r="T57" s="167"/>
    </row>
    <row r="58" spans="3:20" ht="18.75" customHeight="1" x14ac:dyDescent="0.15">
      <c r="C58" s="25"/>
      <c r="D58" s="25"/>
      <c r="E58" s="23">
        <f t="shared" ca="1" si="2"/>
        <v>1970</v>
      </c>
      <c r="F58" s="23">
        <f t="shared" ca="1" si="4"/>
        <v>1975</v>
      </c>
      <c r="G58" s="25"/>
      <c r="H58" s="25"/>
      <c r="I58" s="25"/>
      <c r="J58" s="25">
        <v>56</v>
      </c>
      <c r="K58" s="25">
        <v>55</v>
      </c>
      <c r="L58" s="22"/>
      <c r="T58" s="167"/>
    </row>
    <row r="59" spans="3:20" ht="18.75" customHeight="1" x14ac:dyDescent="0.15">
      <c r="C59" s="25"/>
      <c r="D59" s="25"/>
      <c r="E59" s="23">
        <f t="shared" ca="1" si="2"/>
        <v>1969</v>
      </c>
      <c r="F59" s="23">
        <f t="shared" ca="1" si="4"/>
        <v>1974</v>
      </c>
      <c r="G59" s="25"/>
      <c r="H59" s="25"/>
      <c r="I59" s="25"/>
      <c r="J59" s="25">
        <v>57</v>
      </c>
      <c r="K59" s="25">
        <v>56</v>
      </c>
      <c r="L59" s="22"/>
      <c r="T59" s="167"/>
    </row>
    <row r="60" spans="3:20" ht="18.75" customHeight="1" x14ac:dyDescent="0.15">
      <c r="C60" s="25"/>
      <c r="D60" s="25"/>
      <c r="E60" s="23">
        <f t="shared" ca="1" si="2"/>
        <v>1968</v>
      </c>
      <c r="F60" s="23"/>
      <c r="G60" s="25"/>
      <c r="H60" s="25"/>
      <c r="I60" s="25"/>
      <c r="J60" s="25">
        <v>58</v>
      </c>
      <c r="K60" s="25">
        <v>57</v>
      </c>
      <c r="L60" s="22"/>
      <c r="T60" s="167"/>
    </row>
    <row r="61" spans="3:20" ht="18.75" customHeight="1" x14ac:dyDescent="0.15">
      <c r="C61" s="25"/>
      <c r="D61" s="25"/>
      <c r="E61" s="23">
        <f t="shared" ca="1" si="2"/>
        <v>1967</v>
      </c>
      <c r="F61" s="23"/>
      <c r="G61" s="25"/>
      <c r="H61" s="25"/>
      <c r="I61" s="25"/>
      <c r="J61" s="25">
        <v>59</v>
      </c>
      <c r="K61" s="25">
        <v>58</v>
      </c>
      <c r="L61" s="22"/>
      <c r="T61" s="167"/>
    </row>
    <row r="62" spans="3:20" ht="18.75" customHeight="1" x14ac:dyDescent="0.15">
      <c r="C62" s="25"/>
      <c r="D62" s="25"/>
      <c r="E62" s="23">
        <f t="shared" ca="1" si="2"/>
        <v>1966</v>
      </c>
      <c r="F62" s="23"/>
      <c r="G62" s="25"/>
      <c r="H62" s="25"/>
      <c r="I62" s="25"/>
      <c r="J62" s="25">
        <v>60</v>
      </c>
      <c r="K62" s="25">
        <v>59</v>
      </c>
      <c r="L62" s="22"/>
      <c r="T62" s="167"/>
    </row>
    <row r="63" spans="3:20" ht="21" x14ac:dyDescent="0.15">
      <c r="C63" s="22"/>
      <c r="D63" s="22"/>
      <c r="E63" s="23">
        <f t="shared" ca="1" si="2"/>
        <v>1965</v>
      </c>
      <c r="F63" s="23"/>
      <c r="G63" s="22"/>
      <c r="H63" s="22"/>
      <c r="I63" s="25"/>
      <c r="J63" s="22"/>
      <c r="K63" s="22"/>
      <c r="L63" s="22"/>
      <c r="T63" s="167"/>
    </row>
    <row r="64" spans="3:20" ht="21" x14ac:dyDescent="0.15">
      <c r="C64" s="22"/>
      <c r="D64" s="22"/>
      <c r="E64" s="23">
        <f t="shared" ca="1" si="2"/>
        <v>1964</v>
      </c>
      <c r="F64" s="23"/>
      <c r="G64" s="22"/>
      <c r="H64" s="22"/>
      <c r="I64" s="22"/>
      <c r="J64" s="22"/>
      <c r="K64" s="22"/>
      <c r="L64" s="22"/>
      <c r="T64" s="167"/>
    </row>
    <row r="65" spans="3:20" ht="21" x14ac:dyDescent="0.15">
      <c r="C65" s="22"/>
      <c r="D65" s="22"/>
      <c r="E65" s="23">
        <f t="shared" ca="1" si="2"/>
        <v>1963</v>
      </c>
      <c r="F65" s="23"/>
      <c r="G65" s="22"/>
      <c r="H65" s="22"/>
      <c r="I65" s="22"/>
      <c r="J65" s="22"/>
      <c r="K65" s="22"/>
      <c r="L65" s="22"/>
      <c r="T65" s="167"/>
    </row>
    <row r="66" spans="3:20" ht="21" x14ac:dyDescent="0.15">
      <c r="C66" s="22"/>
      <c r="D66" s="22"/>
      <c r="E66" s="23">
        <f t="shared" ca="1" si="2"/>
        <v>1962</v>
      </c>
      <c r="F66" s="23"/>
      <c r="G66" s="22"/>
      <c r="H66" s="22"/>
      <c r="I66" s="22"/>
      <c r="J66" s="22"/>
      <c r="K66" s="22"/>
      <c r="L66" s="22"/>
      <c r="T66" s="167"/>
    </row>
    <row r="67" spans="3:20" ht="21" x14ac:dyDescent="0.15">
      <c r="C67" s="22"/>
      <c r="D67" s="22"/>
      <c r="E67" s="23">
        <f t="shared" ca="1" si="2"/>
        <v>1961</v>
      </c>
      <c r="F67" s="23"/>
      <c r="G67" s="22"/>
      <c r="H67" s="22"/>
      <c r="I67" s="22"/>
      <c r="J67" s="22"/>
      <c r="K67" s="22"/>
      <c r="L67" s="22"/>
      <c r="T67" s="167"/>
    </row>
    <row r="68" spans="3:20" ht="21" x14ac:dyDescent="0.15">
      <c r="C68" s="22"/>
      <c r="D68" s="22"/>
      <c r="E68" s="23">
        <f t="shared" ca="1" si="2"/>
        <v>1960</v>
      </c>
      <c r="F68" s="23"/>
      <c r="G68" s="22"/>
      <c r="H68" s="22"/>
      <c r="I68" s="22"/>
      <c r="J68" s="22"/>
      <c r="K68" s="22"/>
      <c r="L68" s="22"/>
      <c r="T68" s="167"/>
    </row>
    <row r="69" spans="3:20" ht="21" x14ac:dyDescent="0.15">
      <c r="C69" s="22"/>
      <c r="D69" s="22"/>
      <c r="E69" s="23">
        <f t="shared" ref="E69:E109" ca="1" si="11">E68-1</f>
        <v>1959</v>
      </c>
      <c r="F69" s="23"/>
      <c r="G69" s="22"/>
      <c r="H69" s="22"/>
      <c r="I69" s="22"/>
      <c r="J69" s="22"/>
      <c r="K69" s="22"/>
      <c r="L69" s="22"/>
      <c r="T69" s="167"/>
    </row>
    <row r="70" spans="3:20" ht="21" x14ac:dyDescent="0.15">
      <c r="C70" s="22"/>
      <c r="D70" s="22"/>
      <c r="E70" s="23">
        <f t="shared" ca="1" si="11"/>
        <v>1958</v>
      </c>
      <c r="F70" s="23"/>
      <c r="G70" s="22"/>
      <c r="H70" s="22"/>
      <c r="I70" s="22"/>
      <c r="J70" s="22"/>
      <c r="K70" s="22"/>
      <c r="L70" s="22"/>
      <c r="T70" s="167"/>
    </row>
    <row r="71" spans="3:20" ht="21" x14ac:dyDescent="0.15">
      <c r="C71" s="22"/>
      <c r="D71" s="22"/>
      <c r="E71" s="23">
        <f t="shared" ca="1" si="11"/>
        <v>1957</v>
      </c>
      <c r="F71" s="23"/>
      <c r="G71" s="22"/>
      <c r="H71" s="22"/>
      <c r="I71" s="22"/>
      <c r="J71" s="22"/>
      <c r="K71" s="22"/>
      <c r="L71" s="22"/>
      <c r="T71" s="167"/>
    </row>
    <row r="72" spans="3:20" ht="21" x14ac:dyDescent="0.15">
      <c r="C72" s="22"/>
      <c r="D72" s="22"/>
      <c r="E72" s="23">
        <f t="shared" ca="1" si="11"/>
        <v>1956</v>
      </c>
      <c r="F72" s="23"/>
      <c r="G72" s="22"/>
      <c r="H72" s="22"/>
      <c r="I72" s="22"/>
      <c r="J72" s="22"/>
      <c r="K72" s="22"/>
      <c r="L72" s="22"/>
      <c r="T72" s="167"/>
    </row>
    <row r="73" spans="3:20" ht="21" x14ac:dyDescent="0.15">
      <c r="C73" s="22"/>
      <c r="D73" s="22"/>
      <c r="E73" s="23">
        <f t="shared" ca="1" si="11"/>
        <v>1955</v>
      </c>
      <c r="F73" s="23"/>
      <c r="G73" s="22"/>
      <c r="H73" s="22"/>
      <c r="I73" s="22"/>
      <c r="J73" s="22"/>
      <c r="K73" s="22"/>
      <c r="L73" s="22"/>
      <c r="T73" s="167"/>
    </row>
    <row r="74" spans="3:20" x14ac:dyDescent="0.15">
      <c r="C74" s="22"/>
      <c r="D74" s="22"/>
      <c r="E74" s="23">
        <f t="shared" ca="1" si="11"/>
        <v>1954</v>
      </c>
      <c r="F74" s="23"/>
      <c r="G74" s="22"/>
      <c r="H74" s="22"/>
      <c r="I74" s="22"/>
      <c r="J74" s="22"/>
      <c r="K74" s="22"/>
      <c r="L74" s="22"/>
    </row>
    <row r="75" spans="3:20" x14ac:dyDescent="0.15">
      <c r="C75" s="22"/>
      <c r="D75" s="22"/>
      <c r="E75" s="23">
        <f t="shared" ca="1" si="11"/>
        <v>1953</v>
      </c>
      <c r="F75" s="23"/>
      <c r="G75" s="22"/>
      <c r="H75" s="22"/>
      <c r="I75" s="22"/>
      <c r="J75" s="22"/>
      <c r="K75" s="22"/>
      <c r="L75" s="22"/>
    </row>
    <row r="76" spans="3:20" x14ac:dyDescent="0.15">
      <c r="C76" s="22"/>
      <c r="D76" s="22"/>
      <c r="E76" s="23">
        <f t="shared" ca="1" si="11"/>
        <v>1952</v>
      </c>
      <c r="F76" s="23"/>
      <c r="G76" s="22"/>
      <c r="H76" s="22"/>
      <c r="I76" s="22"/>
      <c r="J76" s="22"/>
      <c r="K76" s="22"/>
      <c r="L76" s="22"/>
    </row>
    <row r="77" spans="3:20" x14ac:dyDescent="0.15">
      <c r="C77" s="22"/>
      <c r="D77" s="22"/>
      <c r="E77" s="23">
        <f t="shared" ca="1" si="11"/>
        <v>1951</v>
      </c>
      <c r="F77" s="23"/>
      <c r="G77" s="22"/>
      <c r="H77" s="22"/>
      <c r="I77" s="22"/>
      <c r="J77" s="22"/>
      <c r="K77" s="22"/>
      <c r="L77" s="22"/>
    </row>
    <row r="78" spans="3:20" x14ac:dyDescent="0.15">
      <c r="C78" s="22"/>
      <c r="D78" s="22"/>
      <c r="E78" s="23">
        <f t="shared" ca="1" si="11"/>
        <v>1950</v>
      </c>
      <c r="F78" s="23"/>
      <c r="G78" s="22"/>
      <c r="H78" s="22"/>
      <c r="I78" s="22"/>
      <c r="J78" s="22"/>
      <c r="K78" s="22"/>
      <c r="L78" s="22"/>
    </row>
    <row r="79" spans="3:20" x14ac:dyDescent="0.15">
      <c r="C79" s="22"/>
      <c r="D79" s="22"/>
      <c r="E79" s="23">
        <f t="shared" ca="1" si="11"/>
        <v>1949</v>
      </c>
      <c r="F79" s="23"/>
      <c r="G79" s="22"/>
      <c r="H79" s="22"/>
      <c r="I79" s="22"/>
      <c r="J79" s="22"/>
      <c r="K79" s="22"/>
      <c r="L79" s="22"/>
    </row>
    <row r="80" spans="3:20" x14ac:dyDescent="0.15">
      <c r="C80" s="22"/>
      <c r="D80" s="22"/>
      <c r="E80" s="23">
        <f t="shared" ca="1" si="11"/>
        <v>1948</v>
      </c>
      <c r="F80" s="23"/>
      <c r="G80" s="22"/>
      <c r="H80" s="22"/>
      <c r="I80" s="22"/>
      <c r="J80" s="22"/>
      <c r="K80" s="22"/>
      <c r="L80" s="22"/>
    </row>
    <row r="81" spans="3:12" x14ac:dyDescent="0.15">
      <c r="C81" s="22"/>
      <c r="D81" s="22"/>
      <c r="E81" s="23">
        <f t="shared" ca="1" si="11"/>
        <v>1947</v>
      </c>
      <c r="F81" s="23"/>
      <c r="G81" s="22"/>
      <c r="H81" s="22"/>
      <c r="I81" s="22"/>
      <c r="J81" s="22"/>
      <c r="K81" s="22"/>
      <c r="L81" s="22"/>
    </row>
    <row r="82" spans="3:12" x14ac:dyDescent="0.15">
      <c r="C82" s="22"/>
      <c r="D82" s="22"/>
      <c r="E82" s="23">
        <f t="shared" ca="1" si="11"/>
        <v>1946</v>
      </c>
      <c r="F82" s="23"/>
      <c r="G82" s="22"/>
      <c r="H82" s="22"/>
      <c r="I82" s="22"/>
      <c r="J82" s="22"/>
      <c r="K82" s="22"/>
      <c r="L82" s="22"/>
    </row>
    <row r="83" spans="3:12" x14ac:dyDescent="0.15">
      <c r="C83" s="22"/>
      <c r="D83" s="22"/>
      <c r="E83" s="23">
        <f t="shared" ca="1" si="11"/>
        <v>1945</v>
      </c>
      <c r="F83" s="23"/>
      <c r="G83" s="22"/>
      <c r="H83" s="22"/>
      <c r="I83" s="22"/>
      <c r="J83" s="22"/>
      <c r="K83" s="22"/>
      <c r="L83" s="22"/>
    </row>
    <row r="84" spans="3:12" x14ac:dyDescent="0.15">
      <c r="C84" s="22"/>
      <c r="D84" s="22"/>
      <c r="E84" s="23">
        <f t="shared" ca="1" si="11"/>
        <v>1944</v>
      </c>
      <c r="F84" s="23"/>
      <c r="G84" s="22"/>
      <c r="H84" s="22"/>
      <c r="I84" s="22"/>
      <c r="J84" s="22"/>
      <c r="K84" s="22"/>
      <c r="L84" s="22"/>
    </row>
    <row r="85" spans="3:12" x14ac:dyDescent="0.15">
      <c r="C85" s="22"/>
      <c r="D85" s="22"/>
      <c r="E85" s="23">
        <f t="shared" ca="1" si="11"/>
        <v>1943</v>
      </c>
      <c r="F85" s="23"/>
      <c r="G85" s="22"/>
      <c r="H85" s="22"/>
      <c r="I85" s="22"/>
      <c r="J85" s="22"/>
      <c r="K85" s="22"/>
      <c r="L85" s="22"/>
    </row>
    <row r="86" spans="3:12" x14ac:dyDescent="0.15">
      <c r="C86" s="22"/>
      <c r="D86" s="22"/>
      <c r="E86" s="23">
        <f t="shared" ca="1" si="11"/>
        <v>1942</v>
      </c>
      <c r="F86" s="23"/>
      <c r="G86" s="22"/>
      <c r="H86" s="22"/>
      <c r="I86" s="22"/>
      <c r="J86" s="22"/>
      <c r="K86" s="22"/>
      <c r="L86" s="22"/>
    </row>
    <row r="87" spans="3:12" x14ac:dyDescent="0.15">
      <c r="C87" s="22"/>
      <c r="D87" s="22"/>
      <c r="E87" s="23">
        <f t="shared" ca="1" si="11"/>
        <v>1941</v>
      </c>
      <c r="F87" s="23"/>
      <c r="G87" s="22"/>
      <c r="H87" s="22"/>
      <c r="I87" s="22"/>
      <c r="J87" s="22"/>
      <c r="K87" s="22"/>
      <c r="L87" s="22"/>
    </row>
    <row r="88" spans="3:12" x14ac:dyDescent="0.15">
      <c r="C88" s="22"/>
      <c r="D88" s="22"/>
      <c r="E88" s="23">
        <f t="shared" ca="1" si="11"/>
        <v>1940</v>
      </c>
      <c r="F88" s="23"/>
      <c r="G88" s="22"/>
      <c r="H88" s="22"/>
      <c r="I88" s="22"/>
      <c r="J88" s="22"/>
      <c r="K88" s="22"/>
      <c r="L88" s="22"/>
    </row>
    <row r="89" spans="3:12" x14ac:dyDescent="0.15">
      <c r="C89" s="22"/>
      <c r="D89" s="22"/>
      <c r="E89" s="23">
        <f t="shared" ca="1" si="11"/>
        <v>1939</v>
      </c>
      <c r="F89" s="23"/>
      <c r="G89" s="22"/>
      <c r="H89" s="22"/>
      <c r="I89" s="22"/>
      <c r="J89" s="22"/>
      <c r="K89" s="22"/>
      <c r="L89" s="22"/>
    </row>
    <row r="90" spans="3:12" x14ac:dyDescent="0.15">
      <c r="C90" s="22"/>
      <c r="D90" s="22"/>
      <c r="E90" s="23">
        <f t="shared" ca="1" si="11"/>
        <v>1938</v>
      </c>
      <c r="F90" s="23"/>
      <c r="G90" s="22"/>
      <c r="H90" s="22"/>
      <c r="I90" s="22"/>
      <c r="J90" s="22"/>
      <c r="K90" s="22"/>
      <c r="L90" s="22"/>
    </row>
    <row r="91" spans="3:12" x14ac:dyDescent="0.15">
      <c r="C91" s="22"/>
      <c r="D91" s="22"/>
      <c r="E91" s="23">
        <f t="shared" ca="1" si="11"/>
        <v>1937</v>
      </c>
      <c r="F91" s="23"/>
      <c r="G91" s="22"/>
      <c r="H91" s="22"/>
      <c r="I91" s="22"/>
      <c r="J91" s="22"/>
      <c r="K91" s="22"/>
      <c r="L91" s="22"/>
    </row>
    <row r="92" spans="3:12" x14ac:dyDescent="0.15">
      <c r="C92" s="22"/>
      <c r="D92" s="22"/>
      <c r="E92" s="23">
        <f t="shared" ca="1" si="11"/>
        <v>1936</v>
      </c>
      <c r="F92" s="23"/>
      <c r="G92" s="22"/>
      <c r="H92" s="22"/>
      <c r="I92" s="22"/>
      <c r="J92" s="22"/>
      <c r="K92" s="22"/>
      <c r="L92" s="22"/>
    </row>
    <row r="93" spans="3:12" x14ac:dyDescent="0.15">
      <c r="C93" s="22"/>
      <c r="D93" s="22"/>
      <c r="E93" s="23">
        <f t="shared" ca="1" si="11"/>
        <v>1935</v>
      </c>
      <c r="F93" s="23"/>
      <c r="G93" s="22"/>
      <c r="H93" s="22"/>
      <c r="I93" s="22"/>
      <c r="J93" s="22"/>
      <c r="K93" s="22"/>
      <c r="L93" s="22"/>
    </row>
    <row r="94" spans="3:12" x14ac:dyDescent="0.15">
      <c r="C94" s="22"/>
      <c r="D94" s="22"/>
      <c r="E94" s="23">
        <f t="shared" ca="1" si="11"/>
        <v>1934</v>
      </c>
      <c r="F94" s="23"/>
      <c r="G94" s="22"/>
      <c r="H94" s="22"/>
      <c r="I94" s="22"/>
      <c r="J94" s="22"/>
      <c r="K94" s="22"/>
      <c r="L94" s="22"/>
    </row>
    <row r="95" spans="3:12" x14ac:dyDescent="0.15">
      <c r="C95" s="22"/>
      <c r="D95" s="22"/>
      <c r="E95" s="23">
        <f t="shared" ca="1" si="11"/>
        <v>1933</v>
      </c>
      <c r="F95" s="23"/>
      <c r="G95" s="22"/>
      <c r="H95" s="22"/>
      <c r="I95" s="22"/>
      <c r="J95" s="22"/>
      <c r="K95" s="22"/>
      <c r="L95" s="22"/>
    </row>
    <row r="96" spans="3:12" x14ac:dyDescent="0.15">
      <c r="C96" s="22"/>
      <c r="D96" s="22"/>
      <c r="E96" s="23">
        <f t="shared" ca="1" si="11"/>
        <v>1932</v>
      </c>
      <c r="F96" s="23"/>
      <c r="G96" s="22"/>
      <c r="H96" s="22"/>
      <c r="I96" s="22"/>
      <c r="J96" s="22"/>
      <c r="K96" s="22"/>
      <c r="L96" s="22"/>
    </row>
    <row r="97" spans="3:12" x14ac:dyDescent="0.15">
      <c r="C97" s="22"/>
      <c r="D97" s="22"/>
      <c r="E97" s="23">
        <f t="shared" ca="1" si="11"/>
        <v>1931</v>
      </c>
      <c r="F97" s="23"/>
      <c r="G97" s="22"/>
      <c r="H97" s="22"/>
      <c r="I97" s="22"/>
      <c r="J97" s="22"/>
      <c r="K97" s="22"/>
      <c r="L97" s="22"/>
    </row>
    <row r="98" spans="3:12" x14ac:dyDescent="0.15">
      <c r="C98" s="22"/>
      <c r="D98" s="22"/>
      <c r="E98" s="23">
        <f t="shared" ca="1" si="11"/>
        <v>1930</v>
      </c>
      <c r="F98" s="23"/>
      <c r="G98" s="22"/>
      <c r="H98" s="22"/>
      <c r="I98" s="22"/>
      <c r="J98" s="22"/>
      <c r="K98" s="22"/>
      <c r="L98" s="22"/>
    </row>
    <row r="99" spans="3:12" x14ac:dyDescent="0.15">
      <c r="C99" s="22"/>
      <c r="D99" s="22"/>
      <c r="E99" s="23">
        <f t="shared" ca="1" si="11"/>
        <v>1929</v>
      </c>
      <c r="F99" s="23"/>
      <c r="G99" s="22"/>
      <c r="H99" s="22"/>
      <c r="I99" s="22"/>
      <c r="J99" s="22"/>
      <c r="K99" s="22"/>
      <c r="L99" s="22"/>
    </row>
    <row r="100" spans="3:12" x14ac:dyDescent="0.15">
      <c r="C100" s="22"/>
      <c r="D100" s="22"/>
      <c r="E100" s="23">
        <f t="shared" ca="1" si="11"/>
        <v>1928</v>
      </c>
      <c r="F100" s="23"/>
      <c r="G100" s="22"/>
      <c r="H100" s="22"/>
      <c r="I100" s="22"/>
      <c r="J100" s="22"/>
      <c r="K100" s="22"/>
      <c r="L100" s="22"/>
    </row>
    <row r="101" spans="3:12" x14ac:dyDescent="0.15">
      <c r="C101" s="22"/>
      <c r="D101" s="22"/>
      <c r="E101" s="23">
        <f t="shared" ca="1" si="11"/>
        <v>1927</v>
      </c>
      <c r="F101" s="23"/>
      <c r="G101" s="22"/>
      <c r="H101" s="22"/>
      <c r="I101" s="22"/>
      <c r="J101" s="22"/>
      <c r="K101" s="22"/>
      <c r="L101" s="22"/>
    </row>
    <row r="102" spans="3:12" x14ac:dyDescent="0.15">
      <c r="C102" s="22"/>
      <c r="D102" s="22"/>
      <c r="E102" s="23">
        <f t="shared" ca="1" si="11"/>
        <v>1926</v>
      </c>
      <c r="F102" s="23"/>
      <c r="G102" s="22"/>
      <c r="H102" s="22"/>
      <c r="I102" s="22"/>
      <c r="J102" s="22"/>
      <c r="K102" s="22"/>
      <c r="L102" s="22"/>
    </row>
    <row r="103" spans="3:12" x14ac:dyDescent="0.15">
      <c r="C103" s="22"/>
      <c r="D103" s="22"/>
      <c r="E103" s="23">
        <f t="shared" ca="1" si="11"/>
        <v>1925</v>
      </c>
      <c r="F103" s="23"/>
      <c r="G103" s="22"/>
      <c r="H103" s="22"/>
      <c r="I103" s="22"/>
      <c r="J103" s="22"/>
      <c r="K103" s="22"/>
      <c r="L103" s="22"/>
    </row>
    <row r="104" spans="3:12" x14ac:dyDescent="0.15">
      <c r="E104" s="23">
        <f t="shared" ca="1" si="11"/>
        <v>1924</v>
      </c>
      <c r="F104" s="4"/>
    </row>
    <row r="105" spans="3:12" x14ac:dyDescent="0.15">
      <c r="E105" s="23">
        <f t="shared" ca="1" si="11"/>
        <v>1923</v>
      </c>
      <c r="F105" s="4"/>
    </row>
    <row r="106" spans="3:12" x14ac:dyDescent="0.15">
      <c r="E106" s="23">
        <f t="shared" ca="1" si="11"/>
        <v>1922</v>
      </c>
      <c r="F106" s="4"/>
    </row>
    <row r="107" spans="3:12" x14ac:dyDescent="0.15">
      <c r="E107" s="23">
        <f t="shared" ca="1" si="11"/>
        <v>1921</v>
      </c>
      <c r="F107" s="4"/>
    </row>
    <row r="108" spans="3:12" x14ac:dyDescent="0.15">
      <c r="E108" s="23">
        <f t="shared" ca="1" si="11"/>
        <v>1920</v>
      </c>
      <c r="F108" s="4"/>
    </row>
    <row r="109" spans="3:12" x14ac:dyDescent="0.15">
      <c r="E109" s="23">
        <f t="shared" ca="1" si="11"/>
        <v>1919</v>
      </c>
      <c r="F109" s="4"/>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row r="124" spans="5:6" x14ac:dyDescent="0.15">
      <c r="E124" s="2"/>
      <c r="F124" s="2"/>
    </row>
  </sheetData>
  <sheetProtection algorithmName="SHA-512" hashValue="aHFf7IkjkaocYe0bn1ie+GirHFG91Pd3jiEHVb1buf7acSM+noDZ6J4GW5BYyx1FauH0MEl6Tlw31a/7/EF/Dw==" saltValue="fgBduf4Yt7awX4gieyqXWw==" spinCount="100000" sheet="1" objects="1" scenarios="1"/>
  <phoneticPr fontId="2"/>
  <conditionalFormatting sqref="J39">
    <cfRule type="expression" priority="2">
      <formula>$S$12&gt;0</formula>
    </cfRule>
  </conditionalFormatting>
  <conditionalFormatting sqref="P51:R51 Q52 P52:P54">
    <cfRule type="expression" priority="4">
      <formula>IF($T$31=1,)</formula>
    </cfRule>
  </conditionalFormatting>
  <conditionalFormatting sqref="AC13 AG13:AG15 J13:J16 W13:Y16 Q29:R29">
    <cfRule type="expression" dxfId="0" priority="3">
      <formula>$Q$3=0</formula>
    </cfRule>
  </conditionalFormatting>
  <pageMargins left="0.7" right="0.7" top="0.75" bottom="0.75" header="0.3" footer="0.3"/>
  <pageSetup paperSize="9" scale="43" orientation="portrait" r:id="rId1"/>
  <extLst>
    <ext xmlns:x14="http://schemas.microsoft.com/office/spreadsheetml/2009/9/main" uri="{78C0D931-6437-407d-A8EE-F0AAD7539E65}">
      <x14:conditionalFormattings>
        <x14:conditionalFormatting xmlns:xm="http://schemas.microsoft.com/office/excel/2006/main">
          <x14:cfRule type="expression" priority="1" id="{567E426F-91BF-4724-A818-4A2DB2CF26A7}">
            <xm:f>AND('標準的な様式（HP掲載用）'!$AJ$51=$N$3)</xm:f>
            <x14:dxf/>
          </x14:cfRule>
          <xm:sqref>AL50:AL51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B1" sqref="B1:E1"/>
    </sheetView>
  </sheetViews>
  <sheetFormatPr defaultColWidth="8.75" defaultRowHeight="12" x14ac:dyDescent="0.15"/>
  <cols>
    <col min="1" max="1" width="2.5" style="5" customWidth="1"/>
    <col min="2" max="2" width="19.5" style="5" customWidth="1"/>
    <col min="3" max="3" width="4.5" style="5" customWidth="1"/>
    <col min="4" max="4" width="18.5" style="5" customWidth="1"/>
    <col min="5" max="5" width="63.5" style="5" customWidth="1"/>
    <col min="6" max="16384" width="8.75" style="5"/>
  </cols>
  <sheetData>
    <row r="1" spans="1:5" ht="17.25" x14ac:dyDescent="0.15">
      <c r="A1" s="21" t="s">
        <v>140</v>
      </c>
      <c r="B1" s="446" t="s">
        <v>141</v>
      </c>
      <c r="C1" s="446"/>
      <c r="D1" s="446"/>
      <c r="E1" s="446"/>
    </row>
    <row r="2" spans="1:5" x14ac:dyDescent="0.15">
      <c r="A2" s="6"/>
      <c r="B2" s="6"/>
      <c r="C2" s="6"/>
      <c r="D2" s="6"/>
      <c r="E2" s="6"/>
    </row>
    <row r="3" spans="1:5" x14ac:dyDescent="0.15">
      <c r="A3" s="7" t="s">
        <v>142</v>
      </c>
      <c r="B3" s="8"/>
      <c r="C3" s="7"/>
      <c r="D3" s="7"/>
      <c r="E3" s="8"/>
    </row>
    <row r="4" spans="1:5" x14ac:dyDescent="0.15">
      <c r="B4" s="9"/>
      <c r="C4" s="9"/>
      <c r="D4" s="9"/>
    </row>
    <row r="5" spans="1:5" ht="35.1" customHeight="1" x14ac:dyDescent="0.15">
      <c r="B5" s="26" t="s">
        <v>143</v>
      </c>
      <c r="C5" s="17"/>
      <c r="D5" s="18"/>
      <c r="E5" s="27" t="s">
        <v>144</v>
      </c>
    </row>
    <row r="6" spans="1:5" ht="50.1" customHeight="1" x14ac:dyDescent="0.15">
      <c r="B6" s="26" t="s">
        <v>145</v>
      </c>
      <c r="C6" s="17"/>
      <c r="D6" s="18"/>
      <c r="E6" s="27" t="s">
        <v>146</v>
      </c>
    </row>
    <row r="7" spans="1:5" ht="69.95" customHeight="1" x14ac:dyDescent="0.15">
      <c r="B7" s="27" t="s">
        <v>8</v>
      </c>
      <c r="C7" s="17"/>
      <c r="D7" s="18"/>
      <c r="E7" s="27" t="s">
        <v>147</v>
      </c>
    </row>
    <row r="8" spans="1:5" ht="50.1" customHeight="1" x14ac:dyDescent="0.15">
      <c r="B8" s="27" t="s">
        <v>9</v>
      </c>
      <c r="C8" s="17"/>
      <c r="D8" s="18"/>
      <c r="E8" s="27" t="s">
        <v>148</v>
      </c>
    </row>
    <row r="9" spans="1:5" ht="20.100000000000001" customHeight="1" x14ac:dyDescent="0.15">
      <c r="B9" s="27" t="s">
        <v>149</v>
      </c>
      <c r="C9" s="19"/>
      <c r="D9" s="18"/>
      <c r="E9" s="27" t="s">
        <v>150</v>
      </c>
    </row>
    <row r="10" spans="1:5" ht="35.1" customHeight="1" x14ac:dyDescent="0.15">
      <c r="B10" s="27" t="s">
        <v>151</v>
      </c>
      <c r="C10" s="17"/>
      <c r="D10" s="18"/>
      <c r="E10" s="27" t="s">
        <v>152</v>
      </c>
    </row>
    <row r="11" spans="1:5" x14ac:dyDescent="0.15">
      <c r="B11" s="10"/>
    </row>
    <row r="12" spans="1:5" x14ac:dyDescent="0.15">
      <c r="A12" s="7" t="s">
        <v>153</v>
      </c>
      <c r="B12" s="8"/>
      <c r="C12" s="8"/>
      <c r="D12" s="8"/>
      <c r="E12" s="8"/>
    </row>
    <row r="13" spans="1:5" x14ac:dyDescent="0.15">
      <c r="A13" s="9"/>
    </row>
    <row r="14" spans="1:5" ht="50.1" customHeight="1" x14ac:dyDescent="0.15">
      <c r="A14" s="9"/>
      <c r="B14" s="28" t="s">
        <v>154</v>
      </c>
      <c r="C14" s="435" t="s">
        <v>18</v>
      </c>
      <c r="D14" s="435"/>
      <c r="E14" s="20" t="s">
        <v>155</v>
      </c>
    </row>
    <row r="15" spans="1:5" x14ac:dyDescent="0.15">
      <c r="B15" s="10"/>
    </row>
    <row r="16" spans="1:5" x14ac:dyDescent="0.15">
      <c r="A16" s="7" t="s">
        <v>156</v>
      </c>
      <c r="B16" s="8"/>
      <c r="C16" s="8"/>
      <c r="D16" s="8"/>
      <c r="E16" s="8"/>
    </row>
    <row r="17" spans="1:5" x14ac:dyDescent="0.15">
      <c r="A17" s="9"/>
    </row>
    <row r="18" spans="1:5" ht="20.100000000000001" customHeight="1" x14ac:dyDescent="0.15">
      <c r="A18" s="9"/>
      <c r="B18" s="447" t="s">
        <v>157</v>
      </c>
      <c r="C18" s="449" t="s">
        <v>158</v>
      </c>
      <c r="D18" s="449"/>
      <c r="E18" s="20" t="s">
        <v>159</v>
      </c>
    </row>
    <row r="19" spans="1:5" ht="35.1" customHeight="1" x14ac:dyDescent="0.15">
      <c r="B19" s="448"/>
      <c r="C19" s="449" t="s">
        <v>160</v>
      </c>
      <c r="D19" s="449"/>
      <c r="E19" s="20" t="s">
        <v>161</v>
      </c>
    </row>
    <row r="21" spans="1:5" x14ac:dyDescent="0.15">
      <c r="A21" s="7" t="s">
        <v>162</v>
      </c>
      <c r="B21" s="8"/>
      <c r="C21" s="8"/>
      <c r="D21" s="8"/>
      <c r="E21" s="8"/>
    </row>
    <row r="23" spans="1:5" ht="105" customHeight="1" x14ac:dyDescent="0.15">
      <c r="B23" s="20" t="s">
        <v>163</v>
      </c>
      <c r="C23" s="435" t="s">
        <v>164</v>
      </c>
      <c r="D23" s="435"/>
      <c r="E23" s="20" t="s">
        <v>165</v>
      </c>
    </row>
    <row r="24" spans="1:5" ht="35.1" customHeight="1" x14ac:dyDescent="0.15">
      <c r="B24" s="436" t="s">
        <v>166</v>
      </c>
      <c r="C24" s="438" t="s">
        <v>49</v>
      </c>
      <c r="D24" s="439"/>
      <c r="E24" s="14" t="s">
        <v>167</v>
      </c>
    </row>
    <row r="25" spans="1:5" ht="105" customHeight="1" x14ac:dyDescent="0.15">
      <c r="B25" s="437"/>
      <c r="C25" s="440"/>
      <c r="D25" s="441"/>
      <c r="E25" s="11" t="s">
        <v>168</v>
      </c>
    </row>
    <row r="26" spans="1:5" ht="180" customHeight="1" x14ac:dyDescent="0.15">
      <c r="B26" s="20" t="s">
        <v>169</v>
      </c>
      <c r="C26" s="434" t="s">
        <v>170</v>
      </c>
      <c r="D26" s="434"/>
      <c r="E26" s="20" t="s">
        <v>171</v>
      </c>
    </row>
    <row r="27" spans="1:5" ht="399.95" customHeight="1" x14ac:dyDescent="0.15">
      <c r="B27" s="442" t="s">
        <v>172</v>
      </c>
      <c r="C27" s="434" t="s">
        <v>173</v>
      </c>
      <c r="D27" s="435"/>
      <c r="E27" s="20" t="s">
        <v>174</v>
      </c>
    </row>
    <row r="28" spans="1:5" ht="380.1" customHeight="1" x14ac:dyDescent="0.15">
      <c r="B28" s="443"/>
      <c r="C28" s="434" t="s">
        <v>175</v>
      </c>
      <c r="D28" s="435"/>
      <c r="E28" s="20" t="s">
        <v>176</v>
      </c>
    </row>
    <row r="29" spans="1:5" ht="189.95" customHeight="1" x14ac:dyDescent="0.15">
      <c r="B29" s="20" t="s">
        <v>177</v>
      </c>
      <c r="C29" s="450" t="s">
        <v>178</v>
      </c>
      <c r="D29" s="451"/>
      <c r="E29" s="20" t="s">
        <v>179</v>
      </c>
    </row>
    <row r="30" spans="1:5" ht="105" customHeight="1" x14ac:dyDescent="0.15">
      <c r="B30" s="20" t="s">
        <v>180</v>
      </c>
      <c r="C30" s="434" t="s">
        <v>181</v>
      </c>
      <c r="D30" s="434"/>
      <c r="E30" s="20" t="s">
        <v>182</v>
      </c>
    </row>
    <row r="31" spans="1:5" ht="170.1" customHeight="1" x14ac:dyDescent="0.15">
      <c r="B31" s="20" t="s">
        <v>183</v>
      </c>
      <c r="C31" s="434" t="s">
        <v>184</v>
      </c>
      <c r="D31" s="434"/>
      <c r="E31" s="20" t="s">
        <v>185</v>
      </c>
    </row>
    <row r="32" spans="1:5" ht="150" customHeight="1" x14ac:dyDescent="0.15">
      <c r="B32" s="20" t="s">
        <v>186</v>
      </c>
      <c r="C32" s="444" t="s">
        <v>187</v>
      </c>
      <c r="D32" s="445"/>
      <c r="E32" s="27" t="s">
        <v>188</v>
      </c>
    </row>
    <row r="33" spans="1:5" ht="105" customHeight="1" x14ac:dyDescent="0.15">
      <c r="B33" s="20" t="s">
        <v>189</v>
      </c>
      <c r="C33" s="435" t="s">
        <v>190</v>
      </c>
      <c r="D33" s="435"/>
      <c r="E33" s="20" t="s">
        <v>191</v>
      </c>
    </row>
    <row r="34" spans="1:5" ht="150" customHeight="1" x14ac:dyDescent="0.15">
      <c r="B34" s="20" t="s">
        <v>192</v>
      </c>
      <c r="C34" s="444" t="s">
        <v>193</v>
      </c>
      <c r="D34" s="445"/>
      <c r="E34" s="29" t="s">
        <v>194</v>
      </c>
    </row>
    <row r="35" spans="1:5" x14ac:dyDescent="0.15">
      <c r="B35" s="10"/>
      <c r="E35" s="10"/>
    </row>
    <row r="36" spans="1:5" x14ac:dyDescent="0.15">
      <c r="A36" s="7" t="s">
        <v>195</v>
      </c>
      <c r="B36" s="12"/>
      <c r="C36" s="8"/>
      <c r="D36" s="8"/>
      <c r="E36" s="12"/>
    </row>
    <row r="37" spans="1:5" x14ac:dyDescent="0.15">
      <c r="B37" s="10"/>
      <c r="E37" s="10"/>
    </row>
    <row r="38" spans="1:5" ht="69.95" customHeight="1" x14ac:dyDescent="0.15">
      <c r="B38" s="20" t="s">
        <v>196</v>
      </c>
      <c r="C38" s="434" t="s">
        <v>197</v>
      </c>
      <c r="D38" s="435"/>
      <c r="E38" s="20" t="s">
        <v>198</v>
      </c>
    </row>
    <row r="39" spans="1:5" x14ac:dyDescent="0.15">
      <c r="B39" s="10"/>
      <c r="E39" s="13"/>
    </row>
    <row r="40" spans="1:5" x14ac:dyDescent="0.15">
      <c r="B40" s="10"/>
      <c r="E40" s="10"/>
    </row>
    <row r="41" spans="1:5" x14ac:dyDescent="0.15">
      <c r="A41" s="7" t="s">
        <v>199</v>
      </c>
      <c r="B41" s="12"/>
      <c r="C41" s="8"/>
      <c r="D41" s="12"/>
      <c r="E41" s="12"/>
    </row>
    <row r="42" spans="1:5" x14ac:dyDescent="0.15">
      <c r="B42" s="10"/>
      <c r="D42" s="10"/>
      <c r="E42" s="10"/>
    </row>
    <row r="43" spans="1:5" ht="112.5" customHeight="1" x14ac:dyDescent="0.15">
      <c r="B43" s="20" t="s">
        <v>200</v>
      </c>
      <c r="C43" s="434" t="s">
        <v>201</v>
      </c>
      <c r="D43" s="435"/>
      <c r="E43" s="20" t="s">
        <v>202</v>
      </c>
    </row>
    <row r="44" spans="1:5" ht="112.5" customHeight="1" x14ac:dyDescent="0.15">
      <c r="B44" s="20" t="s">
        <v>203</v>
      </c>
      <c r="C44" s="434" t="s">
        <v>204</v>
      </c>
      <c r="D44" s="435"/>
      <c r="E44" s="20" t="s">
        <v>205</v>
      </c>
    </row>
    <row r="45" spans="1:5" x14ac:dyDescent="0.15">
      <c r="B45" s="20" t="s">
        <v>206</v>
      </c>
      <c r="C45" s="434" t="s">
        <v>123</v>
      </c>
      <c r="D45" s="435"/>
      <c r="E45" s="20" t="s">
        <v>207</v>
      </c>
    </row>
    <row r="46" spans="1:5" ht="36" x14ac:dyDescent="0.15">
      <c r="B46" s="20" t="s">
        <v>208</v>
      </c>
      <c r="C46" s="434" t="s">
        <v>124</v>
      </c>
      <c r="D46" s="435"/>
      <c r="E46" s="20" t="s">
        <v>209</v>
      </c>
    </row>
    <row r="47" spans="1:5" ht="159.94999999999999" customHeight="1" x14ac:dyDescent="0.15">
      <c r="B47" s="20" t="s">
        <v>210</v>
      </c>
      <c r="C47" s="434" t="s">
        <v>125</v>
      </c>
      <c r="D47" s="435"/>
      <c r="E47" s="20" t="s">
        <v>211</v>
      </c>
    </row>
    <row r="48" spans="1:5" ht="50.25" customHeight="1" x14ac:dyDescent="0.15">
      <c r="B48" s="20" t="s">
        <v>212</v>
      </c>
      <c r="C48" s="434" t="s">
        <v>126</v>
      </c>
      <c r="D48" s="435"/>
      <c r="E48" s="20" t="s">
        <v>213</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schemas.microsoft.com/office/infopath/2007/PartnerControls"/>
    <ds:schemaRef ds:uri="http://purl.org/dc/elements/1.1/"/>
    <ds:schemaRef ds:uri="http://schemas.microsoft.com/office/2006/documentManagement/types"/>
    <ds:schemaRef ds:uri="c3f0207d-d5d6-4a52-92a4-56fc7d67dfb8"/>
    <ds:schemaRef ds:uri="6af4509c-bf81-477d-8d78-d92db982eff6"/>
    <ds:schemaRef ds:uri="http://purl.org/dc/terms/"/>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標準的な様式（HP掲載用）</vt:lpstr>
      <vt:lpstr>裏面（印刷は不要です）</vt:lpstr>
      <vt:lpstr>プルダウンリスト</vt:lpstr>
      <vt:lpstr>記載要領</vt:lpstr>
      <vt:lpstr>プルダウンリスト!Print_Area</vt:lpstr>
      <vt:lpstr>記載要領!Print_Area</vt:lpstr>
      <vt:lpstr>'標準的な様式（HP掲載用）'!Print_Area</vt:lpstr>
      <vt:lpstr>'裏面（印刷は不要です）'!Print_Area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高岡市</cp:lastModifiedBy>
  <cp:lastPrinted>2025-03-10T23:30:08Z</cp:lastPrinted>
  <dcterms:modified xsi:type="dcterms:W3CDTF">2025-03-13T08:07:14Z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