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35CA3792-7578-4117-B2DA-2DCBC45F1024}" xr6:coauthVersionLast="47" xr6:coauthVersionMax="47" xr10:uidLastSave="{00000000-0000-0000-0000-000000000000}"/>
  <workbookProtection workbookAlgorithmName="SHA-512" workbookHashValue="LhPnfmgM5ml8yIJwCCQj0bywpSNPXnu5DhbdD7QxHkHVGO+ipBi+6eOQm+nK3JAqvhczQSwKiTRnHs+oCtGzxw==" workbookSaltValue="+Lwgc0R8xrNBspNNdC5/Gw==" workbookSpinCount="100000" lockStructure="1"/>
  <bookViews>
    <workbookView xWindow="390" yWindow="390" windowWidth="19605" windowHeight="1471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入力シート!$A$238</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6" i="1" l="1"/>
  <c r="A425" i="1"/>
  <c r="A424" i="1"/>
  <c r="A423" i="1"/>
  <c r="A421" i="1"/>
  <c r="A420" i="1"/>
  <c r="A414" i="1"/>
  <c r="AC414" i="1" s="1"/>
  <c r="AC415" i="1" s="1"/>
  <c r="AC416" i="1" s="1"/>
  <c r="AC417" i="1" s="1"/>
  <c r="AC418" i="1" s="1"/>
  <c r="AC419" i="1" s="1"/>
  <c r="AC420" i="1" s="1"/>
  <c r="A413" i="1"/>
  <c r="A408" i="1"/>
  <c r="A407" i="1"/>
  <c r="A405" i="1"/>
  <c r="AC405" i="1" s="1"/>
  <c r="AC406" i="1" s="1"/>
  <c r="AC407" i="1" s="1"/>
  <c r="A404" i="1"/>
  <c r="A402" i="1"/>
  <c r="A401" i="1"/>
  <c r="A396" i="1"/>
  <c r="AC396" i="1" s="1"/>
  <c r="AC397" i="1" s="1"/>
  <c r="AC398" i="1" s="1"/>
  <c r="AC399" i="1" s="1"/>
  <c r="AC400" i="1" s="1"/>
  <c r="AC401" i="1" s="1"/>
  <c r="A395" i="1"/>
  <c r="A394" i="1"/>
  <c r="AC394" i="1" s="1"/>
  <c r="AC395" i="1" s="1"/>
  <c r="A393" i="1"/>
  <c r="A390" i="1"/>
  <c r="AC390" i="1" s="1"/>
  <c r="AC391" i="1" s="1"/>
  <c r="AC392" i="1" s="1"/>
  <c r="AC393" i="1" s="1"/>
  <c r="A389" i="1"/>
  <c r="A385" i="1"/>
  <c r="A384" i="1"/>
  <c r="A379" i="1"/>
  <c r="AC379" i="1" s="1"/>
  <c r="AC380" i="1" s="1"/>
  <c r="AC381" i="1" s="1"/>
  <c r="AC382" i="1" s="1"/>
  <c r="AC383" i="1" s="1"/>
  <c r="AC384" i="1" s="1"/>
  <c r="A378" i="1"/>
  <c r="A374" i="1"/>
  <c r="AC374" i="1" s="1"/>
  <c r="AC375" i="1" s="1"/>
  <c r="AC376" i="1" s="1"/>
  <c r="AC377" i="1" s="1"/>
  <c r="AC378" i="1" s="1"/>
  <c r="A373" i="1"/>
  <c r="A370" i="1"/>
  <c r="A369" i="1"/>
  <c r="A365" i="1"/>
  <c r="A364" i="1"/>
  <c r="A363" i="1"/>
  <c r="AC363" i="1" s="1"/>
  <c r="AC364" i="1" s="1"/>
  <c r="A362" i="1"/>
  <c r="A358" i="1"/>
  <c r="A357" i="1"/>
  <c r="A356" i="1"/>
  <c r="AC356" i="1" s="1"/>
  <c r="AC357" i="1" s="1"/>
  <c r="A355" i="1"/>
  <c r="A352" i="1"/>
  <c r="A351" i="1"/>
  <c r="A347" i="1"/>
  <c r="AC347" i="1" s="1"/>
  <c r="AC348" i="1" s="1"/>
  <c r="AC349" i="1" s="1"/>
  <c r="AC350" i="1" s="1"/>
  <c r="AC351" i="1" s="1"/>
  <c r="A346" i="1"/>
  <c r="A342" i="1"/>
  <c r="A341" i="1"/>
  <c r="A339" i="1"/>
  <c r="AC339" i="1" s="1"/>
  <c r="AC340" i="1" s="1"/>
  <c r="AC341" i="1" s="1"/>
  <c r="A338" i="1"/>
  <c r="A334" i="1"/>
  <c r="A333" i="1"/>
  <c r="A330" i="1"/>
  <c r="A329" i="1"/>
  <c r="A324" i="1"/>
  <c r="A323" i="1"/>
  <c r="A321" i="1"/>
  <c r="A320" i="1"/>
  <c r="A317" i="1"/>
  <c r="AC317" i="1" s="1"/>
  <c r="AC318" i="1" s="1"/>
  <c r="AC319" i="1" s="1"/>
  <c r="AC320" i="1" s="1"/>
  <c r="A316" i="1"/>
  <c r="A313" i="1"/>
  <c r="AC313" i="1" s="1"/>
  <c r="AC314" i="1" s="1"/>
  <c r="AC315" i="1" s="1"/>
  <c r="AC316" i="1" s="1"/>
  <c r="A312" i="1"/>
  <c r="A306" i="1"/>
  <c r="A305" i="1"/>
  <c r="A298" i="1"/>
  <c r="AC298" i="1" s="1"/>
  <c r="AC299" i="1" s="1"/>
  <c r="AC300" i="1" s="1"/>
  <c r="AC301" i="1" s="1"/>
  <c r="AC302" i="1" s="1"/>
  <c r="AC303" i="1" s="1"/>
  <c r="AC304" i="1" s="1"/>
  <c r="AC305" i="1" s="1"/>
  <c r="A297" i="1"/>
  <c r="A292" i="1"/>
  <c r="A291" i="1"/>
  <c r="A287" i="1"/>
  <c r="AC287" i="1" s="1"/>
  <c r="AC288" i="1" s="1"/>
  <c r="AC289" i="1" s="1"/>
  <c r="AC290" i="1" s="1"/>
  <c r="AC291" i="1" s="1"/>
  <c r="A286" i="1"/>
  <c r="A285" i="1"/>
  <c r="A284" i="1"/>
  <c r="A280" i="1"/>
  <c r="A279" i="1"/>
  <c r="A277" i="1"/>
  <c r="A276" i="1"/>
  <c r="A270" i="1"/>
  <c r="AC270" i="1" s="1"/>
  <c r="AC271" i="1" s="1"/>
  <c r="AC272" i="1" s="1"/>
  <c r="AC273" i="1" s="1"/>
  <c r="AC274" i="1" s="1"/>
  <c r="AC275" i="1" s="1"/>
  <c r="AC276" i="1" s="1"/>
  <c r="A269" i="1"/>
  <c r="A267" i="1"/>
  <c r="AC267" i="1" s="1"/>
  <c r="AC268" i="1" s="1"/>
  <c r="AC269" i="1" s="1"/>
  <c r="A266" i="1"/>
  <c r="A265" i="1"/>
  <c r="AC265" i="1" s="1"/>
  <c r="AC266" i="1" s="1"/>
  <c r="A264" i="1"/>
  <c r="A260" i="1"/>
  <c r="A259" i="1"/>
  <c r="A253" i="1"/>
  <c r="AC253" i="1" s="1"/>
  <c r="AC254" i="1" s="1"/>
  <c r="AC255" i="1" s="1"/>
  <c r="AC256" i="1" s="1"/>
  <c r="AC257" i="1" s="1"/>
  <c r="AC258" i="1" s="1"/>
  <c r="AC259" i="1" s="1"/>
  <c r="A252" i="1"/>
  <c r="A246" i="1"/>
  <c r="AC246" i="1" s="1"/>
  <c r="AC247" i="1" s="1"/>
  <c r="AC248" i="1" s="1"/>
  <c r="AC249" i="1" s="1"/>
  <c r="AC250" i="1" s="1"/>
  <c r="AC251" i="1" s="1"/>
  <c r="AC252" i="1" s="1"/>
  <c r="A245" i="1"/>
  <c r="A239" i="1"/>
  <c r="A238" i="1"/>
  <c r="A228" i="1"/>
  <c r="A227" i="1"/>
  <c r="A198" i="1"/>
  <c r="A197" i="1"/>
  <c r="A193" i="1"/>
  <c r="A190" i="1"/>
  <c r="A189" i="1"/>
  <c r="A188"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C421" i="1"/>
  <c r="AC422" i="1" s="1"/>
  <c r="AC423" i="1" s="1"/>
  <c r="AC408" i="1"/>
  <c r="AC409" i="1" s="1"/>
  <c r="AC410" i="1" s="1"/>
  <c r="AC411" i="1" s="1"/>
  <c r="AC412" i="1" s="1"/>
  <c r="AC413" i="1" s="1"/>
  <c r="AC365" i="1"/>
  <c r="AC366" i="1" s="1"/>
  <c r="AC367" i="1" s="1"/>
  <c r="AC368" i="1" s="1"/>
  <c r="AC369" i="1" s="1"/>
  <c r="AC352" i="1"/>
  <c r="AC353" i="1" s="1"/>
  <c r="AC354" i="1" s="1"/>
  <c r="AC355" i="1" s="1"/>
  <c r="AC342" i="1"/>
  <c r="AC343" i="1" s="1"/>
  <c r="AC344" i="1" s="1"/>
  <c r="AC345" i="1" s="1"/>
  <c r="AC346" i="1" s="1"/>
  <c r="AC285" i="1"/>
  <c r="AC286" i="1" s="1"/>
  <c r="AC277" i="1"/>
  <c r="AC278" i="1" s="1"/>
  <c r="AC279" i="1" s="1"/>
  <c r="AC260" i="1"/>
  <c r="AC261" i="1" s="1"/>
  <c r="AC262" i="1" s="1"/>
  <c r="AC263" i="1" s="1"/>
  <c r="AC264" i="1" s="1"/>
  <c r="AC385" i="1"/>
  <c r="AC386" i="1" s="1"/>
  <c r="AC387" i="1" s="1"/>
  <c r="AC388" i="1" s="1"/>
  <c r="AC389" i="1" s="1"/>
  <c r="AC324" i="1"/>
  <c r="AC325" i="1" s="1"/>
  <c r="AC326" i="1" s="1"/>
  <c r="AC327" i="1" s="1"/>
  <c r="AC328" i="1" s="1"/>
  <c r="AC329" i="1" s="1"/>
  <c r="AC306" i="1"/>
  <c r="AC307" i="1" s="1"/>
  <c r="AC308" i="1" s="1"/>
  <c r="AC309" i="1" s="1"/>
  <c r="AC310" i="1" s="1"/>
  <c r="AC311" i="1" s="1"/>
  <c r="AC312" i="1" s="1"/>
  <c r="AC424" i="1"/>
  <c r="AC425" i="1" s="1"/>
  <c r="AC370" i="1"/>
  <c r="AC371" i="1" s="1"/>
  <c r="AC372" i="1" s="1"/>
  <c r="AC373" i="1" s="1"/>
  <c r="AC321" i="1"/>
  <c r="AC322" i="1" s="1"/>
  <c r="AC323" i="1" s="1"/>
  <c r="AC280" i="1"/>
  <c r="AC281" i="1" s="1"/>
  <c r="AC282" i="1" s="1"/>
  <c r="AC283" i="1" s="1"/>
  <c r="AC284" i="1" s="1"/>
  <c r="AC239" i="1"/>
  <c r="AC358" i="1"/>
  <c r="AC359" i="1" s="1"/>
  <c r="AC360" i="1" s="1"/>
  <c r="AC361" i="1" s="1"/>
  <c r="AC362" i="1" s="1"/>
  <c r="AC334" i="1"/>
  <c r="AC335" i="1" s="1"/>
  <c r="AC336" i="1" s="1"/>
  <c r="AC337" i="1" s="1"/>
  <c r="AC338" i="1" s="1"/>
  <c r="AC402" i="1"/>
  <c r="AC403" i="1" s="1"/>
  <c r="AC404" i="1" s="1"/>
  <c r="AC292" i="1"/>
  <c r="AC293" i="1" s="1"/>
  <c r="AC294" i="1" s="1"/>
  <c r="AC295" i="1" s="1"/>
  <c r="AC296" i="1" s="1"/>
  <c r="AC297" i="1" s="1"/>
  <c r="AC330" i="1"/>
  <c r="AC331" i="1" s="1"/>
  <c r="AC332" i="1" s="1"/>
  <c r="AC333" i="1" s="1"/>
  <c r="AB424" i="1" l="1"/>
  <c r="AB421" i="1"/>
  <c r="AB414" i="1"/>
  <c r="AB408" i="1"/>
  <c r="AB405" i="1"/>
  <c r="AB402" i="1"/>
  <c r="AB396" i="1"/>
  <c r="AB394" i="1"/>
  <c r="AB390" i="1"/>
  <c r="AB385" i="1"/>
  <c r="AB379" i="1"/>
  <c r="AB374" i="1"/>
  <c r="AB370" i="1"/>
  <c r="AB365" i="1"/>
  <c r="AB363" i="1"/>
  <c r="AB358" i="1"/>
  <c r="AB356" i="1"/>
  <c r="AB352" i="1"/>
  <c r="AB347" i="1"/>
  <c r="AB342" i="1"/>
  <c r="AB339" i="1"/>
  <c r="AB334" i="1"/>
  <c r="AB330" i="1"/>
  <c r="AB324" i="1"/>
  <c r="AB321" i="1"/>
  <c r="AB317" i="1"/>
  <c r="AB313" i="1"/>
  <c r="AB306" i="1"/>
  <c r="AB298" i="1"/>
  <c r="AB292" i="1"/>
  <c r="AB287" i="1"/>
  <c r="AB285" i="1"/>
  <c r="AB280" i="1"/>
  <c r="AB277" i="1"/>
  <c r="AB270" i="1"/>
  <c r="AB267" i="1"/>
  <c r="AB265" i="1"/>
  <c r="AB260" i="1"/>
  <c r="AB253" i="1"/>
  <c r="AB246" i="1"/>
  <c r="AB239" i="1"/>
  <c r="AC240" i="1" l="1"/>
  <c r="AC241" i="1" s="1"/>
  <c r="AC242" i="1" s="1"/>
  <c r="AC243" i="1" s="1"/>
  <c r="AC244" i="1" s="1"/>
  <c r="AC245" i="1" s="1"/>
  <c r="U434" i="1"/>
  <c r="N191" i="1" l="1"/>
  <c r="I191" i="1"/>
  <c r="J179" i="1" l="1"/>
  <c r="J181" i="1" l="1"/>
  <c r="E229" i="1"/>
  <c r="I199" i="1" l="1"/>
  <c r="I234" i="1"/>
  <c r="D114" i="1" l="1"/>
  <c r="D116" i="1" s="1"/>
  <c r="D118" i="1" s="1"/>
  <c r="D120" i="1" s="1"/>
  <c r="D122" i="1" s="1"/>
  <c r="D124" i="1" s="1"/>
  <c r="D126" i="1" s="1"/>
  <c r="J185" i="1" l="1"/>
  <c r="J183" i="1"/>
  <c r="A2" i="2" l="1"/>
  <c r="A1" i="2"/>
</calcChain>
</file>

<file path=xl/sharedStrings.xml><?xml version="1.0" encoding="utf-8"?>
<sst xmlns="http://schemas.openxmlformats.org/spreadsheetml/2006/main" count="459" uniqueCount="391">
  <si>
    <t>営業年数</t>
    <rPh sb="0" eb="2">
      <t>エイギョウ</t>
    </rPh>
    <rPh sb="2" eb="4">
      <t>ネンスウ</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</si>
  <si>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</si>
  <si>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</si>
  <si>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</si>
  <si>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</si>
  <si>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</si>
  <si>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</si>
  <si>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</si>
  <si>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</si>
  <si>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</si>
  <si>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</si>
  <si>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</si>
  <si>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</si>
  <si>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</si>
  <si>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年</t>
    <rPh sb="0" eb="1">
      <t>ネン</t>
    </rPh>
    <phoneticPr fontId="5"/>
  </si>
  <si>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</si>
  <si>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</si>
  <si>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</si>
  <si>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</si>
  <si>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</si>
  <si>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自己資本額</t>
    <rPh sb="0" eb="2">
      <t>ジコ</t>
    </rPh>
    <rPh sb="2" eb="4">
      <t>シホン</t>
    </rPh>
    <rPh sb="4" eb="5">
      <t>ガク</t>
    </rPh>
    <phoneticPr fontId="5"/>
  </si>
  <si>
    <t>経営状況（流動比率）</t>
    <rPh sb="0" eb="2">
      <t>ケイエイ</t>
    </rPh>
    <rPh sb="2" eb="4">
      <t>ジョウキョウ</t>
    </rPh>
    <rPh sb="5" eb="7">
      <t>リュウドウ</t>
    </rPh>
    <rPh sb="7" eb="9">
      <t>ヒリツ</t>
    </rPh>
    <phoneticPr fontId="5"/>
  </si>
  <si>
    <t>流動比率（a/b×100）</t>
    <phoneticPr fontId="5"/>
  </si>
  <si>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</si>
  <si>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</si>
  <si>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</si>
  <si>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フォーム印刷</t>
  </si>
  <si>
    <t>その他</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</si>
  <si>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</si>
  <si>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</si>
  <si>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</si>
  <si>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</si>
  <si>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</si>
  <si>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</si>
  <si>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</si>
  <si>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</si>
  <si>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</si>
  <si>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</si>
  <si>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</si>
  <si>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</si>
  <si>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</si>
  <si>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</si>
  <si>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</si>
  <si>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</si>
  <si>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</si>
  <si>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</si>
  <si>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</si>
  <si>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</si>
  <si>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</si>
  <si>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</si>
  <si>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</si>
  <si>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</si>
  <si>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</si>
  <si>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</si>
  <si>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</si>
  <si>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</si>
  <si>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</si>
  <si>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</si>
  <si>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</si>
  <si>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</si>
  <si>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</si>
  <si>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</si>
  <si>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</si>
  <si>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</si>
  <si>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</si>
  <si>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</si>
  <si>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</si>
  <si>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</si>
  <si>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</si>
  <si>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</si>
  <si>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</si>
  <si>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</si>
  <si>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</si>
  <si>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</si>
  <si>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</si>
  <si>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</si>
  <si>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</si>
  <si>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</si>
  <si>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</si>
  <si>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</si>
  <si>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</si>
  <si>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</si>
  <si>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</si>
  <si>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</si>
  <si>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</si>
  <si>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</si>
  <si>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</si>
  <si>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</si>
  <si>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</si>
  <si>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</si>
  <si>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高岡市 一般競争(指名競争)参加資格審査申請書【物品購入等】</t>
    <rPh sb="0" eb="2">
      <t>タカオカ</t>
    </rPh>
    <rPh sb="2" eb="3">
      <t>シ</t>
    </rPh>
    <rPh sb="4" eb="6">
      <t>イッパン</t>
    </rPh>
    <rPh sb="6" eb="8">
      <t>キョウソウ</t>
    </rPh>
    <rPh sb="9" eb="11">
      <t>シメイ</t>
    </rPh>
    <rPh sb="11" eb="13">
      <t>キョウソウ</t>
    </rPh>
    <rPh sb="24" eb="26">
      <t>ブッピン</t>
    </rPh>
    <rPh sb="26" eb="28">
      <t>コウニュウ</t>
    </rPh>
    <rPh sb="28" eb="29">
      <t>ナド</t>
    </rPh>
    <phoneticPr fontId="5"/>
  </si>
  <si>
    <t>令和7・8年度において、高岡市で行われる物品購入等に係る入札に参加する資格の審査を申請します。</t>
    <rPh sb="12" eb="14">
      <t>タカオカ</t>
    </rPh>
    <rPh sb="20" eb="22">
      <t>ブッピン</t>
    </rPh>
    <rPh sb="22" eb="24">
      <t>コウニュウ</t>
    </rPh>
    <rPh sb="24" eb="25">
      <t>トウ</t>
    </rPh>
    <phoneticPr fontId="5"/>
  </si>
  <si>
    <t>取扱品目名</t>
    <rPh sb="0" eb="2">
      <t>トリアツカ</t>
    </rPh>
    <rPh sb="2" eb="5">
      <t>ヒンモクメイ</t>
    </rPh>
    <phoneticPr fontId="5"/>
  </si>
  <si>
    <t>印刷・製本</t>
  </si>
  <si>
    <t>一般印刷</t>
  </si>
  <si>
    <t>軽印刷</t>
  </si>
  <si>
    <t>スクリーン印刷</t>
  </si>
  <si>
    <t>シール印刷</t>
  </si>
  <si>
    <t>地図印刷</t>
  </si>
  <si>
    <t>写真・青写真</t>
  </si>
  <si>
    <t>写真現像焼付</t>
  </si>
  <si>
    <t>写真機器材料</t>
  </si>
  <si>
    <t>青・陽画焼付</t>
  </si>
  <si>
    <t>マイクロフイルム</t>
  </si>
  <si>
    <t>航空写真</t>
    <phoneticPr fontId="1"/>
  </si>
  <si>
    <t>文具・事務機器</t>
  </si>
  <si>
    <t>文房具</t>
  </si>
  <si>
    <t>スチール製品・書架棚</t>
  </si>
  <si>
    <t>印刷・複写機</t>
  </si>
  <si>
    <t>ＯＡ機器</t>
  </si>
  <si>
    <t>ＯＡ関連消耗品</t>
    <phoneticPr fontId="1"/>
  </si>
  <si>
    <t>ＯＡソフト</t>
  </si>
  <si>
    <t>紙業</t>
  </si>
  <si>
    <t>和紙</t>
  </si>
  <si>
    <t>洋紙</t>
  </si>
  <si>
    <t>ダンボール</t>
  </si>
  <si>
    <t>色紙</t>
    <phoneticPr fontId="1"/>
  </si>
  <si>
    <t>印章</t>
  </si>
  <si>
    <t>印判類</t>
  </si>
  <si>
    <t>図書・新聞</t>
  </si>
  <si>
    <t>書籍・地図</t>
  </si>
  <si>
    <t>新聞販売</t>
  </si>
  <si>
    <t>教材・手芸・楽器</t>
  </si>
  <si>
    <t>学校保育教材</t>
  </si>
  <si>
    <t>遊具</t>
  </si>
  <si>
    <t>手芸用品</t>
  </si>
  <si>
    <t>フイルム教材</t>
  </si>
  <si>
    <t>楽器・レコード</t>
  </si>
  <si>
    <t>教育ソフト</t>
    <phoneticPr fontId="1"/>
  </si>
  <si>
    <t>運動器具</t>
  </si>
  <si>
    <t>スポーツ用品</t>
  </si>
  <si>
    <t>遊具施設</t>
  </si>
  <si>
    <t>家具・木工・表具</t>
  </si>
  <si>
    <t>木製家具</t>
  </si>
  <si>
    <t>建具・調度品</t>
    <phoneticPr fontId="1"/>
  </si>
  <si>
    <t>表具</t>
  </si>
  <si>
    <t>スチール製家具</t>
  </si>
  <si>
    <t>畳</t>
  </si>
  <si>
    <t>テント・室内装飾</t>
  </si>
  <si>
    <t>テント・シート</t>
    <phoneticPr fontId="1"/>
  </si>
  <si>
    <t>じゅうたん類</t>
  </si>
  <si>
    <t>カーテン類</t>
  </si>
  <si>
    <t>装飾全般</t>
  </si>
  <si>
    <t>看板・標識・舞台</t>
  </si>
  <si>
    <t>看板</t>
  </si>
  <si>
    <t>パネル</t>
    <phoneticPr fontId="1"/>
  </si>
  <si>
    <t>横断幕・のぼり</t>
  </si>
  <si>
    <t>標識・プレート</t>
  </si>
  <si>
    <t>舞台展示備品</t>
  </si>
  <si>
    <t>被服・縫製・履物</t>
  </si>
  <si>
    <t>被服・帽子</t>
  </si>
  <si>
    <t>衣料雑貨</t>
    <phoneticPr fontId="1"/>
  </si>
  <si>
    <t>寝具</t>
  </si>
  <si>
    <t>雨衣・傘</t>
    <rPh sb="1" eb="2">
      <t>コロモ</t>
    </rPh>
    <phoneticPr fontId="1"/>
  </si>
  <si>
    <t>染物</t>
  </si>
  <si>
    <t>履物</t>
  </si>
  <si>
    <t>各種幕</t>
  </si>
  <si>
    <t>金物・日用雑貨</t>
  </si>
  <si>
    <t>金物・荒物･雑貨</t>
  </si>
  <si>
    <t>ビニール製品</t>
  </si>
  <si>
    <t>洗剤･塗料</t>
  </si>
  <si>
    <t>化粧品</t>
  </si>
  <si>
    <t>格納庫</t>
  </si>
  <si>
    <t>人工芝</t>
    <phoneticPr fontId="1"/>
  </si>
  <si>
    <t>ギフト</t>
  </si>
  <si>
    <t>記念品</t>
  </si>
  <si>
    <t>記章・カップ</t>
  </si>
  <si>
    <t>陶磁器</t>
  </si>
  <si>
    <t>大規模小売業</t>
  </si>
  <si>
    <t>百貨店</t>
    <phoneticPr fontId="1"/>
  </si>
  <si>
    <t>総合商社</t>
  </si>
  <si>
    <t>協同組合</t>
  </si>
  <si>
    <t>時計・眼鏡</t>
  </si>
  <si>
    <t>時計･貴金属</t>
  </si>
  <si>
    <t>眼鏡</t>
  </si>
  <si>
    <t>電気機器</t>
  </si>
  <si>
    <t>音響機器</t>
  </si>
  <si>
    <t>通信機器</t>
    <rPh sb="2" eb="4">
      <t>キキ</t>
    </rPh>
    <phoneticPr fontId="1"/>
  </si>
  <si>
    <t>視聴覚機器</t>
  </si>
  <si>
    <t>無線システム</t>
  </si>
  <si>
    <t>厨房・調理機器</t>
  </si>
  <si>
    <t>厨房機器</t>
  </si>
  <si>
    <t>調理機器</t>
  </si>
  <si>
    <t>食器・調理用品</t>
    <rPh sb="0" eb="2">
      <t>ショッキ</t>
    </rPh>
    <rPh sb="3" eb="5">
      <t>チョウリ</t>
    </rPh>
    <rPh sb="5" eb="7">
      <t>ヨウヒン</t>
    </rPh>
    <phoneticPr fontId="1"/>
  </si>
  <si>
    <t>消防機器</t>
  </si>
  <si>
    <t>消防防災機器</t>
  </si>
  <si>
    <t>消防救助艇</t>
    <phoneticPr fontId="1"/>
  </si>
  <si>
    <t>消防自動車</t>
  </si>
  <si>
    <t>航空機</t>
  </si>
  <si>
    <t>理化学機器</t>
  </si>
  <si>
    <t>計測量機器</t>
  </si>
  <si>
    <t>その他機器</t>
  </si>
  <si>
    <t>建設機械</t>
  </si>
  <si>
    <t>産業機械</t>
  </si>
  <si>
    <t>作業機械</t>
  </si>
  <si>
    <t>農業機械</t>
  </si>
  <si>
    <t>医薬品・器具</t>
  </si>
  <si>
    <t>医療器具・材料</t>
    <phoneticPr fontId="1"/>
  </si>
  <si>
    <t>医薬品</t>
  </si>
  <si>
    <t>介護用品</t>
  </si>
  <si>
    <t>医療器械</t>
    <rPh sb="0" eb="2">
      <t>イリョウ</t>
    </rPh>
    <rPh sb="2" eb="4">
      <t>キカイ</t>
    </rPh>
    <phoneticPr fontId="1"/>
  </si>
  <si>
    <t>工業薬品</t>
  </si>
  <si>
    <t>防疫薬品</t>
    <phoneticPr fontId="1"/>
  </si>
  <si>
    <t>農業薬品</t>
  </si>
  <si>
    <t>バイク・自転車</t>
  </si>
  <si>
    <t>バイク･自転車</t>
  </si>
  <si>
    <t>車両</t>
  </si>
  <si>
    <t>一般車両</t>
  </si>
  <si>
    <t>特殊車両</t>
    <phoneticPr fontId="1"/>
  </si>
  <si>
    <t>車検･整備</t>
  </si>
  <si>
    <t>板金･塗装</t>
  </si>
  <si>
    <t>タイヤ</t>
  </si>
  <si>
    <t>車両用タイヤ</t>
  </si>
  <si>
    <t>燃料</t>
  </si>
  <si>
    <t>石油燃料類</t>
    <phoneticPr fontId="1"/>
  </si>
  <si>
    <t>ガス類</t>
  </si>
  <si>
    <t>木炭・石炭類</t>
  </si>
  <si>
    <t>潤滑油類</t>
  </si>
  <si>
    <t>硝子・木竹材</t>
  </si>
  <si>
    <t>硝子</t>
  </si>
  <si>
    <t>木材</t>
    <phoneticPr fontId="1"/>
  </si>
  <si>
    <t>竹材</t>
  </si>
  <si>
    <t>鋼材</t>
  </si>
  <si>
    <t>鋼材・建材・鋼製品</t>
    <rPh sb="6" eb="7">
      <t>コウ</t>
    </rPh>
    <rPh sb="7" eb="9">
      <t>セイヒン</t>
    </rPh>
    <phoneticPr fontId="1"/>
  </si>
  <si>
    <t>建築金物</t>
  </si>
  <si>
    <t>各種管・蓋・人孔鉄蓋</t>
    <rPh sb="6" eb="7">
      <t>ニン</t>
    </rPh>
    <rPh sb="7" eb="8">
      <t>アナ</t>
    </rPh>
    <rPh sb="8" eb="9">
      <t>テツ</t>
    </rPh>
    <rPh sb="9" eb="10">
      <t>フタ</t>
    </rPh>
    <phoneticPr fontId="1"/>
  </si>
  <si>
    <t>交通安全資材</t>
    <rPh sb="0" eb="2">
      <t>コウツウ</t>
    </rPh>
    <rPh sb="2" eb="4">
      <t>アンゼン</t>
    </rPh>
    <rPh sb="4" eb="6">
      <t>シザイ</t>
    </rPh>
    <phoneticPr fontId="1"/>
  </si>
  <si>
    <t>工事用原材料</t>
    <rPh sb="3" eb="4">
      <t>ゲン</t>
    </rPh>
    <phoneticPr fontId="1"/>
  </si>
  <si>
    <t>土砂（骨材含む）</t>
    <rPh sb="0" eb="2">
      <t>ドシャ</t>
    </rPh>
    <rPh sb="3" eb="5">
      <t>コツザイ</t>
    </rPh>
    <rPh sb="5" eb="6">
      <t>フク</t>
    </rPh>
    <phoneticPr fontId="1"/>
  </si>
  <si>
    <t>セメント</t>
  </si>
  <si>
    <t>アスファルト</t>
  </si>
  <si>
    <t>コンクリート</t>
  </si>
  <si>
    <t>コンクリート二次製品</t>
    <phoneticPr fontId="1"/>
  </si>
  <si>
    <t>食品・贈答品</t>
  </si>
  <si>
    <t>各種食料品</t>
  </si>
  <si>
    <t>特産・名産品</t>
  </si>
  <si>
    <t>贈答品</t>
  </si>
  <si>
    <t>氷業</t>
  </si>
  <si>
    <t>飲料</t>
  </si>
  <si>
    <t>アルコール飲料</t>
  </si>
  <si>
    <t>ジュース類</t>
  </si>
  <si>
    <t>茶</t>
  </si>
  <si>
    <t>給食</t>
  </si>
  <si>
    <t>給食関係組合</t>
  </si>
  <si>
    <t>花・園芸・飼料</t>
  </si>
  <si>
    <t>生花・花輪</t>
  </si>
  <si>
    <t>種苗</t>
  </si>
  <si>
    <t>園芸・植木</t>
  </si>
  <si>
    <t>観賞用ペット</t>
  </si>
  <si>
    <t>飼料・肥料</t>
  </si>
  <si>
    <t>不用品売買</t>
    <rPh sb="0" eb="3">
      <t>フヨウヒン</t>
    </rPh>
    <rPh sb="3" eb="5">
      <t>バイバイ</t>
    </rPh>
    <phoneticPr fontId="1"/>
  </si>
  <si>
    <t>一般廃品</t>
  </si>
  <si>
    <t>産業廃棄物</t>
  </si>
  <si>
    <t>ガス機器</t>
  </si>
  <si>
    <t>ガス関連機器</t>
  </si>
  <si>
    <t>ガス用資材</t>
  </si>
  <si>
    <t>上下水道機器</t>
  </si>
  <si>
    <t>水道関連機器</t>
  </si>
  <si>
    <t>水道ポンプ</t>
  </si>
  <si>
    <t>各種弁栓類</t>
  </si>
  <si>
    <t>各種管類</t>
  </si>
  <si>
    <t>濾過布</t>
  </si>
  <si>
    <t>リース</t>
  </si>
  <si>
    <t>総合物品リース</t>
  </si>
  <si>
    <t>建設機械リース</t>
  </si>
  <si>
    <t>電気機械リース</t>
  </si>
  <si>
    <t>医療器械リース</t>
  </si>
  <si>
    <t>施設等リース</t>
    <rPh sb="0" eb="2">
      <t>シセツ</t>
    </rPh>
    <phoneticPr fontId="1"/>
  </si>
  <si>
    <t>車両リース</t>
    <rPh sb="0" eb="2">
      <t>シャリョウ</t>
    </rPh>
    <phoneticPr fontId="1"/>
  </si>
  <si>
    <t>美術工芸品</t>
  </si>
  <si>
    <t>美術品</t>
  </si>
  <si>
    <t>工芸品</t>
  </si>
  <si>
    <t>駐車場システム</t>
  </si>
  <si>
    <t>営業種目</t>
    <rPh sb="0" eb="4">
      <t>エイギョウシュモク</t>
    </rPh>
    <phoneticPr fontId="5"/>
  </si>
  <si>
    <t>高岡市（物品・役務）の電子入札システムに利用者登録されていない方、および暗証番号を変更される方のみ入力してください。</t>
    <phoneticPr fontId="5"/>
  </si>
  <si>
    <t>高岡市（物品・役務）の暗証番号届</t>
    <phoneticPr fontId="6"/>
  </si>
  <si>
    <t xml:space="preserve">例)カブシキガイシャスズキグミ　ホクリクエイギョウショ
正式名称を全角カタカナで入力してください。支店・営業所名は、１文字空けて入力してください。
</t>
    <phoneticPr fontId="5"/>
  </si>
  <si>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</si>
  <si>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写真撮影</t>
    <phoneticPr fontId="5"/>
  </si>
  <si>
    <r>
      <t>その他1</t>
    </r>
    <r>
      <rPr>
        <sz val="11"/>
        <color rgb="FFFF0000"/>
        <rFont val="ＭＳ ゴシック"/>
        <family val="3"/>
        <charset val="128"/>
      </rPr>
      <t>*1</t>
    </r>
    <rPh sb="2" eb="3">
      <t>タ</t>
    </rPh>
    <phoneticPr fontId="1"/>
  </si>
  <si>
    <r>
      <t>その他2</t>
    </r>
    <r>
      <rPr>
        <sz val="11"/>
        <color rgb="FFFF0000"/>
        <rFont val="ＭＳ ゴシック"/>
        <family val="3"/>
        <charset val="128"/>
      </rPr>
      <t>*1</t>
    </r>
    <rPh sb="2" eb="3">
      <t>タ</t>
    </rPh>
    <phoneticPr fontId="1"/>
  </si>
  <si>
    <r>
      <t>その他3</t>
    </r>
    <r>
      <rPr>
        <sz val="11"/>
        <color rgb="FFFF0000"/>
        <rFont val="ＭＳ ゴシック"/>
        <family val="3"/>
        <charset val="128"/>
      </rPr>
      <t>*1</t>
    </r>
    <rPh sb="2" eb="3">
      <t>タ</t>
    </rPh>
    <phoneticPr fontId="1"/>
  </si>
  <si>
    <r>
      <t>その他4</t>
    </r>
    <r>
      <rPr>
        <sz val="11"/>
        <color rgb="FFFF0000"/>
        <rFont val="ＭＳ ゴシック"/>
        <family val="3"/>
        <charset val="128"/>
      </rPr>
      <t>*1</t>
    </r>
    <rPh sb="2" eb="3">
      <t>タ</t>
    </rPh>
    <phoneticPr fontId="1"/>
  </si>
  <si>
    <r>
      <t>その他5</t>
    </r>
    <r>
      <rPr>
        <sz val="11"/>
        <color rgb="FFFF0000"/>
        <rFont val="ＭＳ ゴシック"/>
        <family val="3"/>
        <charset val="128"/>
      </rPr>
      <t>*1</t>
    </r>
    <rPh sb="2" eb="3">
      <t>タ</t>
    </rPh>
    <phoneticPr fontId="1"/>
  </si>
  <si>
    <r>
      <t>その他6</t>
    </r>
    <r>
      <rPr>
        <sz val="11"/>
        <color rgb="FFFF0000"/>
        <rFont val="ＭＳ ゴシック"/>
        <family val="3"/>
        <charset val="128"/>
      </rPr>
      <t>*1</t>
    </r>
    <rPh sb="2" eb="3">
      <t>タ</t>
    </rPh>
    <phoneticPr fontId="1"/>
  </si>
  <si>
    <r>
      <t>その他7</t>
    </r>
    <r>
      <rPr>
        <sz val="11"/>
        <color rgb="FFFF0000"/>
        <rFont val="ＭＳ ゴシック"/>
        <family val="3"/>
        <charset val="128"/>
      </rPr>
      <t>*1</t>
    </r>
    <rPh sb="2" eb="3">
      <t>タ</t>
    </rPh>
    <phoneticPr fontId="1"/>
  </si>
  <si>
    <r>
      <t>その他8</t>
    </r>
    <r>
      <rPr>
        <sz val="11"/>
        <color rgb="FFFF0000"/>
        <rFont val="ＭＳ ゴシック"/>
        <family val="3"/>
        <charset val="128"/>
      </rPr>
      <t>*1</t>
    </r>
    <rPh sb="2" eb="3">
      <t>タ</t>
    </rPh>
    <phoneticPr fontId="1"/>
  </si>
  <si>
    <r>
      <t>その他9</t>
    </r>
    <r>
      <rPr>
        <sz val="11"/>
        <color rgb="FFFF0000"/>
        <rFont val="ＭＳ ゴシック"/>
        <family val="3"/>
        <charset val="128"/>
      </rPr>
      <t>*1</t>
    </r>
    <rPh sb="2" eb="3">
      <t>タ</t>
    </rPh>
    <phoneticPr fontId="1"/>
  </si>
  <si>
    <r>
      <t>その他10</t>
    </r>
    <r>
      <rPr>
        <sz val="11"/>
        <color rgb="FFFF0000"/>
        <rFont val="ＭＳ ゴシック"/>
        <family val="3"/>
        <charset val="128"/>
      </rPr>
      <t>*1</t>
    </r>
    <rPh sb="2" eb="3">
      <t>タ</t>
    </rPh>
    <phoneticPr fontId="1"/>
  </si>
  <si>
    <r>
      <t>その他11</t>
    </r>
    <r>
      <rPr>
        <sz val="11"/>
        <color rgb="FFFF0000"/>
        <rFont val="ＭＳ ゴシック"/>
        <family val="3"/>
        <charset val="128"/>
      </rPr>
      <t>*1</t>
    </r>
    <rPh sb="2" eb="3">
      <t>タ</t>
    </rPh>
    <phoneticPr fontId="1"/>
  </si>
  <si>
    <r>
      <t>その他12</t>
    </r>
    <r>
      <rPr>
        <sz val="11"/>
        <color rgb="FFFF0000"/>
        <rFont val="ＭＳ ゴシック"/>
        <family val="3"/>
        <charset val="128"/>
      </rPr>
      <t>*1</t>
    </r>
    <rPh sb="2" eb="3">
      <t>タ</t>
    </rPh>
    <phoneticPr fontId="1"/>
  </si>
  <si>
    <r>
      <t>その他13</t>
    </r>
    <r>
      <rPr>
        <sz val="11"/>
        <color rgb="FFFF0000"/>
        <rFont val="ＭＳ ゴシック"/>
        <family val="3"/>
        <charset val="128"/>
      </rPr>
      <t>*1</t>
    </r>
    <rPh sb="2" eb="3">
      <t>タ</t>
    </rPh>
    <phoneticPr fontId="1"/>
  </si>
  <si>
    <r>
      <t>その他14</t>
    </r>
    <r>
      <rPr>
        <sz val="11"/>
        <color rgb="FFFF0000"/>
        <rFont val="ＭＳ ゴシック"/>
        <family val="3"/>
        <charset val="128"/>
      </rPr>
      <t>*1</t>
    </r>
    <rPh sb="2" eb="3">
      <t>タ</t>
    </rPh>
    <phoneticPr fontId="1"/>
  </si>
  <si>
    <r>
      <t>その他15</t>
    </r>
    <r>
      <rPr>
        <sz val="11"/>
        <color rgb="FFFF0000"/>
        <rFont val="ＭＳ ゴシック"/>
        <family val="3"/>
        <charset val="128"/>
      </rPr>
      <t>*1</t>
    </r>
    <rPh sb="2" eb="3">
      <t>タ</t>
    </rPh>
    <phoneticPr fontId="1"/>
  </si>
  <si>
    <r>
      <t>その他16</t>
    </r>
    <r>
      <rPr>
        <sz val="11"/>
        <color rgb="FFFF0000"/>
        <rFont val="ＭＳ ゴシック"/>
        <family val="3"/>
        <charset val="128"/>
      </rPr>
      <t>*1</t>
    </r>
    <rPh sb="2" eb="3">
      <t>タ</t>
    </rPh>
    <phoneticPr fontId="1"/>
  </si>
  <si>
    <r>
      <t>その他17</t>
    </r>
    <r>
      <rPr>
        <sz val="11"/>
        <color rgb="FFFF0000"/>
        <rFont val="ＭＳ ゴシック"/>
        <family val="3"/>
        <charset val="128"/>
      </rPr>
      <t>*1</t>
    </r>
    <rPh sb="2" eb="3">
      <t>タ</t>
    </rPh>
    <phoneticPr fontId="1"/>
  </si>
  <si>
    <r>
      <t>その他18</t>
    </r>
    <r>
      <rPr>
        <sz val="11"/>
        <color rgb="FFFF0000"/>
        <rFont val="ＭＳ ゴシック"/>
        <family val="3"/>
        <charset val="128"/>
      </rPr>
      <t>*1</t>
    </r>
    <rPh sb="2" eb="3">
      <t>タ</t>
    </rPh>
    <phoneticPr fontId="1"/>
  </si>
  <si>
    <r>
      <t>その他19</t>
    </r>
    <r>
      <rPr>
        <sz val="11"/>
        <color rgb="FFFF0000"/>
        <rFont val="ＭＳ ゴシック"/>
        <family val="3"/>
        <charset val="128"/>
      </rPr>
      <t>*1</t>
    </r>
    <rPh sb="2" eb="3">
      <t>タ</t>
    </rPh>
    <phoneticPr fontId="1"/>
  </si>
  <si>
    <r>
      <t>その他20</t>
    </r>
    <r>
      <rPr>
        <sz val="11"/>
        <color rgb="FFFF0000"/>
        <rFont val="ＭＳ ゴシック"/>
        <family val="3"/>
        <charset val="128"/>
      </rPr>
      <t>*1</t>
    </r>
    <rPh sb="2" eb="3">
      <t>タ</t>
    </rPh>
    <phoneticPr fontId="1"/>
  </si>
  <si>
    <r>
      <t>その他21</t>
    </r>
    <r>
      <rPr>
        <sz val="11"/>
        <color rgb="FFFF0000"/>
        <rFont val="ＭＳ ゴシック"/>
        <family val="3"/>
        <charset val="128"/>
      </rPr>
      <t>*1</t>
    </r>
    <rPh sb="2" eb="3">
      <t>タ</t>
    </rPh>
    <phoneticPr fontId="1"/>
  </si>
  <si>
    <r>
      <t>その他22</t>
    </r>
    <r>
      <rPr>
        <sz val="11"/>
        <color rgb="FFFF0000"/>
        <rFont val="ＭＳ ゴシック"/>
        <family val="3"/>
        <charset val="128"/>
      </rPr>
      <t>*1</t>
    </r>
    <rPh sb="2" eb="3">
      <t>タ</t>
    </rPh>
    <phoneticPr fontId="1"/>
  </si>
  <si>
    <r>
      <t>その他23</t>
    </r>
    <r>
      <rPr>
        <sz val="11"/>
        <color rgb="FFFF0000"/>
        <rFont val="ＭＳ ゴシック"/>
        <family val="3"/>
        <charset val="128"/>
      </rPr>
      <t>*1</t>
    </r>
    <rPh sb="2" eb="3">
      <t>タ</t>
    </rPh>
    <phoneticPr fontId="1"/>
  </si>
  <si>
    <r>
      <t>その他24</t>
    </r>
    <r>
      <rPr>
        <sz val="11"/>
        <color rgb="FFFF0000"/>
        <rFont val="ＭＳ ゴシック"/>
        <family val="3"/>
        <charset val="128"/>
      </rPr>
      <t>*1</t>
    </r>
    <rPh sb="2" eb="3">
      <t>タ</t>
    </rPh>
    <phoneticPr fontId="1"/>
  </si>
  <si>
    <r>
      <t>その他25</t>
    </r>
    <r>
      <rPr>
        <sz val="11"/>
        <color rgb="FFFF0000"/>
        <rFont val="ＭＳ ゴシック"/>
        <family val="3"/>
        <charset val="128"/>
      </rPr>
      <t>*1</t>
    </r>
    <rPh sb="2" eb="3">
      <t>タ</t>
    </rPh>
    <phoneticPr fontId="1"/>
  </si>
  <si>
    <r>
      <t>その他26</t>
    </r>
    <r>
      <rPr>
        <sz val="11"/>
        <color rgb="FFFF0000"/>
        <rFont val="ＭＳ ゴシック"/>
        <family val="3"/>
        <charset val="128"/>
      </rPr>
      <t>*1</t>
    </r>
    <rPh sb="2" eb="3">
      <t>タ</t>
    </rPh>
    <phoneticPr fontId="1"/>
  </si>
  <si>
    <r>
      <t>その他27</t>
    </r>
    <r>
      <rPr>
        <sz val="11"/>
        <color rgb="FFFF0000"/>
        <rFont val="ＭＳ ゴシック"/>
        <family val="3"/>
        <charset val="128"/>
      </rPr>
      <t>*1</t>
    </r>
    <rPh sb="2" eb="3">
      <t>タ</t>
    </rPh>
    <phoneticPr fontId="1"/>
  </si>
  <si>
    <r>
      <t>その他28</t>
    </r>
    <r>
      <rPr>
        <sz val="11"/>
        <color rgb="FFFF0000"/>
        <rFont val="ＭＳ ゴシック"/>
        <family val="3"/>
        <charset val="128"/>
      </rPr>
      <t>*1</t>
    </r>
    <rPh sb="2" eb="3">
      <t>タ</t>
    </rPh>
    <phoneticPr fontId="1"/>
  </si>
  <si>
    <r>
      <t>その他29</t>
    </r>
    <r>
      <rPr>
        <sz val="11"/>
        <color rgb="FFFF0000"/>
        <rFont val="ＭＳ ゴシック"/>
        <family val="3"/>
        <charset val="128"/>
      </rPr>
      <t>*1</t>
    </r>
    <rPh sb="2" eb="3">
      <t>タ</t>
    </rPh>
    <phoneticPr fontId="1"/>
  </si>
  <si>
    <r>
      <t>その他30</t>
    </r>
    <r>
      <rPr>
        <sz val="11"/>
        <color rgb="FFFF0000"/>
        <rFont val="ＭＳ ゴシック"/>
        <family val="3"/>
        <charset val="128"/>
      </rPr>
      <t>*1</t>
    </r>
    <rPh sb="2" eb="3">
      <t>タ</t>
    </rPh>
    <phoneticPr fontId="1"/>
  </si>
  <si>
    <r>
      <t>その他31</t>
    </r>
    <r>
      <rPr>
        <sz val="11"/>
        <color rgb="FFFF0000"/>
        <rFont val="ＭＳ ゴシック"/>
        <family val="3"/>
        <charset val="128"/>
      </rPr>
      <t>*1</t>
    </r>
    <rPh sb="2" eb="3">
      <t>タ</t>
    </rPh>
    <phoneticPr fontId="1"/>
  </si>
  <si>
    <r>
      <t>その他32</t>
    </r>
    <r>
      <rPr>
        <sz val="11"/>
        <color rgb="FFFF0000"/>
        <rFont val="ＭＳ ゴシック"/>
        <family val="3"/>
        <charset val="128"/>
      </rPr>
      <t>*1</t>
    </r>
    <rPh sb="2" eb="3">
      <t>タ</t>
    </rPh>
    <phoneticPr fontId="1"/>
  </si>
  <si>
    <r>
      <t>その他33</t>
    </r>
    <r>
      <rPr>
        <sz val="11"/>
        <color rgb="FFFF0000"/>
        <rFont val="ＭＳ ゴシック"/>
        <family val="3"/>
        <charset val="128"/>
      </rPr>
      <t>*1</t>
    </r>
    <rPh sb="2" eb="3">
      <t>タ</t>
    </rPh>
    <phoneticPr fontId="1"/>
  </si>
  <si>
    <r>
      <t>その他34</t>
    </r>
    <r>
      <rPr>
        <sz val="11"/>
        <color rgb="FFFF0000"/>
        <rFont val="ＭＳ ゴシック"/>
        <family val="3"/>
        <charset val="128"/>
      </rPr>
      <t>*1</t>
    </r>
    <rPh sb="2" eb="3">
      <t>タ</t>
    </rPh>
    <phoneticPr fontId="1"/>
  </si>
  <si>
    <r>
      <t>その他35</t>
    </r>
    <r>
      <rPr>
        <sz val="11"/>
        <color rgb="FFFF0000"/>
        <rFont val="ＭＳ ゴシック"/>
        <family val="3"/>
        <charset val="128"/>
      </rPr>
      <t>*1</t>
    </r>
    <rPh sb="2" eb="3">
      <t>タ</t>
    </rPh>
    <phoneticPr fontId="1"/>
  </si>
  <si>
    <r>
      <t>その他36</t>
    </r>
    <r>
      <rPr>
        <sz val="11"/>
        <color rgb="FFFF0000"/>
        <rFont val="ＭＳ ゴシック"/>
        <family val="3"/>
        <charset val="128"/>
      </rPr>
      <t>*1</t>
    </r>
    <rPh sb="2" eb="3">
      <t>タ</t>
    </rPh>
    <phoneticPr fontId="1"/>
  </si>
  <si>
    <r>
      <t>その他37</t>
    </r>
    <r>
      <rPr>
        <sz val="11"/>
        <color rgb="FFFF0000"/>
        <rFont val="ＭＳ ゴシック"/>
        <family val="3"/>
        <charset val="128"/>
      </rPr>
      <t>*1</t>
    </r>
    <rPh sb="2" eb="3">
      <t>タ</t>
    </rPh>
    <phoneticPr fontId="1"/>
  </si>
  <si>
    <r>
      <t>その他38</t>
    </r>
    <r>
      <rPr>
        <sz val="11"/>
        <color rgb="FFFF0000"/>
        <rFont val="ＭＳ ゴシック"/>
        <family val="3"/>
        <charset val="128"/>
      </rPr>
      <t>*1</t>
    </r>
    <rPh sb="2" eb="3">
      <t>タ</t>
    </rPh>
    <phoneticPr fontId="1"/>
  </si>
  <si>
    <r>
      <t>その他40</t>
    </r>
    <r>
      <rPr>
        <sz val="11"/>
        <color rgb="FFFF0000"/>
        <rFont val="ＭＳ ゴシック"/>
        <family val="3"/>
        <charset val="128"/>
      </rPr>
      <t>*1</t>
    </r>
    <rPh sb="2" eb="3">
      <t>タ</t>
    </rPh>
    <phoneticPr fontId="1"/>
  </si>
  <si>
    <r>
      <t>その他41</t>
    </r>
    <r>
      <rPr>
        <sz val="11"/>
        <color rgb="FFFF0000"/>
        <rFont val="ＭＳ ゴシック"/>
        <family val="3"/>
        <charset val="128"/>
      </rPr>
      <t>*1</t>
    </r>
    <rPh sb="2" eb="3">
      <t>タ</t>
    </rPh>
    <phoneticPr fontId="1"/>
  </si>
  <si>
    <r>
      <t>その他42</t>
    </r>
    <r>
      <rPr>
        <sz val="11"/>
        <color rgb="FFFF0000"/>
        <rFont val="ＭＳ ゴシック"/>
        <family val="3"/>
        <charset val="128"/>
      </rPr>
      <t>*1</t>
    </r>
    <rPh sb="2" eb="3">
      <t>タ</t>
    </rPh>
    <phoneticPr fontId="1"/>
  </si>
  <si>
    <r>
      <t>その他90</t>
    </r>
    <r>
      <rPr>
        <sz val="11"/>
        <color rgb="FFFF0000"/>
        <rFont val="ＭＳ ゴシック"/>
        <family val="3"/>
        <charset val="128"/>
      </rPr>
      <t>*1</t>
    </r>
    <phoneticPr fontId="5"/>
  </si>
  <si>
    <t>全体</t>
    <rPh sb="0" eb="2">
      <t>ゼンタイ</t>
    </rPh>
    <phoneticPr fontId="5"/>
  </si>
  <si>
    <t>委任先</t>
    <rPh sb="0" eb="3">
      <t>イニンサキ</t>
    </rPh>
    <phoneticPr fontId="5"/>
  </si>
  <si>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</si>
  <si>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</si>
  <si>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</si>
  <si>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特定関係（資本関係又は人的関係）の有無</t>
    <rPh sb="0" eb="2">
      <t>トクテイ</t>
    </rPh>
    <rPh sb="2" eb="4">
      <t>カンケイ</t>
    </rPh>
    <rPh sb="5" eb="7">
      <t>シホン</t>
    </rPh>
    <rPh sb="7" eb="9">
      <t>カンケイ</t>
    </rPh>
    <rPh sb="9" eb="10">
      <t>マタ</t>
    </rPh>
    <rPh sb="11" eb="13">
      <t>ジンテキ</t>
    </rPh>
    <rPh sb="13" eb="15">
      <t>カンケイ</t>
    </rPh>
    <rPh sb="17" eb="19">
      <t>ウム</t>
    </rPh>
    <phoneticPr fontId="5"/>
  </si>
  <si>
    <t>他の高岡市入札参加資格者との間に特定関係（資本関係又は人的関係）がある場合は入力してください。</t>
    <phoneticPr fontId="5"/>
  </si>
  <si>
    <t>*1「資本関係」とは、親会社(会社法第2条第1項第4号の規定による親会社をいう。以下同じ。)と子会社の関係にある場合又は親会社を同じくする子会社同士の関係にある場合をいいます。</t>
    <phoneticPr fontId="5"/>
  </si>
  <si>
    <t>所在地</t>
    <rPh sb="0" eb="3">
      <t>ショザイチ</t>
    </rPh>
    <phoneticPr fontId="5"/>
  </si>
  <si>
    <t>備考</t>
    <rPh sb="0" eb="2">
      <t>ビコウ</t>
    </rPh>
    <phoneticPr fontId="5"/>
  </si>
  <si>
    <t>*2「人的関係」とは、一方の会社の取締役が、他方の会社の取締役を兼ねている場合又は一方の会社の取締役が、他方の会社の会社更生法第67条第1項又は民事再生法第64条第2項の規定により選任された管財人を兼ねている場合をいいます。</t>
    <phoneticPr fontId="5"/>
  </si>
  <si>
    <t>希望品目</t>
    <rPh sb="0" eb="2">
      <t>キボウ</t>
    </rPh>
    <rPh sb="2" eb="4">
      <t>ヒンモク</t>
    </rPh>
    <phoneticPr fontId="5"/>
  </si>
  <si>
    <t>主要取引先・メーカー名</t>
    <phoneticPr fontId="5"/>
  </si>
  <si>
    <t>主な取扱品目</t>
    <phoneticPr fontId="5"/>
  </si>
  <si>
    <t>G.許認可登録等</t>
    <phoneticPr fontId="5"/>
  </si>
  <si>
    <t>営業種目</t>
    <phoneticPr fontId="5"/>
  </si>
  <si>
    <t>許可等の名称</t>
    <phoneticPr fontId="5"/>
  </si>
  <si>
    <t>取得</t>
    <phoneticPr fontId="5"/>
  </si>
  <si>
    <t>医薬品・器具、工業薬品</t>
    <phoneticPr fontId="5"/>
  </si>
  <si>
    <t>医薬品・器具</t>
    <phoneticPr fontId="5"/>
  </si>
  <si>
    <t>工業薬品</t>
    <phoneticPr fontId="5"/>
  </si>
  <si>
    <t>医薬品・器具、理化学機器</t>
    <phoneticPr fontId="5"/>
  </si>
  <si>
    <t>燃料</t>
    <phoneticPr fontId="5"/>
  </si>
  <si>
    <t>燃料、医薬品・器具</t>
    <phoneticPr fontId="5"/>
  </si>
  <si>
    <t>不用品売買</t>
    <phoneticPr fontId="5"/>
  </si>
  <si>
    <t>食品・贈答品</t>
    <phoneticPr fontId="5"/>
  </si>
  <si>
    <t>工事用原材料</t>
    <phoneticPr fontId="5"/>
  </si>
  <si>
    <t>許可番号
例)00-00000</t>
    <rPh sb="0" eb="2">
      <t>キョカ</t>
    </rPh>
    <phoneticPr fontId="5"/>
  </si>
  <si>
    <t>H.電子入札情報</t>
    <phoneticPr fontId="5"/>
  </si>
  <si>
    <t>例)0000-00-0000　半角の数字とハイフンで入力してください。
ＦＡＸがない場合は「0000-00-0000」と入力してください。</t>
    <phoneticPr fontId="5"/>
  </si>
  <si>
    <t>23、24</t>
    <phoneticPr fontId="5"/>
  </si>
  <si>
    <t>23、21</t>
    <phoneticPr fontId="5"/>
  </si>
  <si>
    <t>28、23</t>
    <phoneticPr fontId="5"/>
  </si>
  <si>
    <t>④合計</t>
    <rPh sb="1" eb="3">
      <t>ゴウケイ</t>
    </rPh>
    <phoneticPr fontId="2"/>
  </si>
  <si>
    <t>F.業種情報-(3)希望する資格の種類等で希望した営業種目における許可、認可、登録を保有する場合、取得欄にリストから「○」を選択し、許可番号、許可期限日欄を入力してください。一覧にない場合は、空欄に入力してください。</t>
    <rPh sb="42" eb="44">
      <t>ホユウ</t>
    </rPh>
    <rPh sb="46" eb="48">
      <t>バアイ</t>
    </rPh>
    <rPh sb="76" eb="77">
      <t>ラン</t>
    </rPh>
    <phoneticPr fontId="5"/>
  </si>
  <si>
    <t>前２ヶ年間の平均実績高
(千円)</t>
    <rPh sb="0" eb="1">
      <t>ゼン</t>
    </rPh>
    <rPh sb="3" eb="4">
      <t>ネン</t>
    </rPh>
    <rPh sb="4" eb="5">
      <t>カン</t>
    </rPh>
    <rPh sb="6" eb="8">
      <t>ヘイキン</t>
    </rPh>
    <rPh sb="8" eb="10">
      <t>ジッセキ</t>
    </rPh>
    <rPh sb="10" eb="11">
      <t>タカ</t>
    </rPh>
    <rPh sb="13" eb="15">
      <t>センエン</t>
    </rPh>
    <phoneticPr fontId="5"/>
  </si>
  <si>
    <t>一致する</t>
  </si>
  <si>
    <t>16_高岡市</t>
  </si>
  <si>
    <t>希望
順位</t>
    <rPh sb="0" eb="2">
      <t>キボウ</t>
    </rPh>
    <rPh sb="3" eb="5">
      <t>ジュンイ</t>
    </rPh>
    <phoneticPr fontId="5"/>
  </si>
  <si>
    <t>都道府県から入力してください。丁目、番、号等は、正式な住所を入力してください。例)○県○市○○一丁目１番１号</t>
    <phoneticPr fontId="5"/>
  </si>
  <si>
    <t>半角英数記号6桁で、英字を1文字以上含む形で入力してください。アルファベットの大文字・小文字は区別されるのでご注意ください。</t>
    <phoneticPr fontId="5"/>
  </si>
  <si>
    <t>毒物劇物販売業登録</t>
  </si>
  <si>
    <t>高度管理医療機器等販売業（賃貸業）許可証</t>
    <rPh sb="19" eb="20">
      <t>ショウ</t>
    </rPh>
    <phoneticPr fontId="4"/>
  </si>
  <si>
    <t>管理医療機器販売業届出</t>
  </si>
  <si>
    <t>医薬品販売業許可証</t>
    <rPh sb="8" eb="9">
      <t>ショウ</t>
    </rPh>
    <phoneticPr fontId="4"/>
  </si>
  <si>
    <t>薬局開設許可</t>
  </si>
  <si>
    <t>麻薬卸売業者免許</t>
  </si>
  <si>
    <t>毒物劇物製造業登録</t>
  </si>
  <si>
    <t>特定計量器販売事業届出</t>
  </si>
  <si>
    <t>高圧ガス製造許可</t>
  </si>
  <si>
    <t>危険物施設設置許可</t>
  </si>
  <si>
    <t>指定可燃物貯蔵等届出</t>
  </si>
  <si>
    <t>古物営業許可</t>
  </si>
  <si>
    <t>産業廃棄物収集運搬業許可</t>
  </si>
  <si>
    <t>食品衛生法営業許可</t>
  </si>
  <si>
    <t>砂利採取業者登録</t>
  </si>
  <si>
    <t>採石業者の登録</t>
  </si>
  <si>
    <t>医療機器修理業許可証</t>
    <rPh sb="2" eb="4">
      <t>キキ</t>
    </rPh>
    <rPh sb="4" eb="6">
      <t>シュウリ</t>
    </rPh>
    <rPh sb="6" eb="7">
      <t>ギョウ</t>
    </rPh>
    <rPh sb="7" eb="9">
      <t>キョカ</t>
    </rPh>
    <phoneticPr fontId="4"/>
  </si>
  <si>
    <t>覚せい剤原料取扱者認証</t>
    <rPh sb="9" eb="11">
      <t>ニンショウ</t>
    </rPh>
    <rPh sb="10" eb="11">
      <t>ショウ</t>
    </rPh>
    <phoneticPr fontId="4"/>
  </si>
  <si>
    <t>農薬販売業の証</t>
    <rPh sb="2" eb="4">
      <t>ハンバイ</t>
    </rPh>
    <rPh sb="4" eb="5">
      <t>ギョウ</t>
    </rPh>
    <rPh sb="6" eb="7">
      <t>ショウ</t>
    </rPh>
    <phoneticPr fontId="4"/>
  </si>
  <si>
    <t>液化石油ガス販売事業登録</t>
    <rPh sb="10" eb="12">
      <t>トウロク</t>
    </rPh>
    <phoneticPr fontId="4"/>
  </si>
  <si>
    <t>高圧ガス販売事業届出</t>
    <rPh sb="8" eb="10">
      <t>トドケデ</t>
    </rPh>
    <phoneticPr fontId="4"/>
  </si>
  <si>
    <t>家庭電気製品</t>
    <phoneticPr fontId="5"/>
  </si>
  <si>
    <t>設備の額（減価償却後）</t>
    <rPh sb="0" eb="2">
      <t>セツビ</t>
    </rPh>
    <rPh sb="3" eb="4">
      <t>ガク</t>
    </rPh>
    <rPh sb="5" eb="7">
      <t>ゲンカ</t>
    </rPh>
    <rPh sb="7" eb="9">
      <t>ショウキャク</t>
    </rPh>
    <rPh sb="9" eb="10">
      <t>ゴ</t>
    </rPh>
    <phoneticPr fontId="6"/>
  </si>
  <si>
    <t>Ver.7.0.1</t>
    <phoneticPr fontId="5"/>
  </si>
  <si>
    <t>7.0.1</t>
  </si>
  <si>
    <r>
      <t xml:space="preserve">資格を希望する場合、希望順位欄に、第1希望には「①」、第2希望には「②」、第3希望には「③」をリストから選択してください。（第4希望以上を希望する場合は、リストから「○」を選択してください。）
希望した営業種目のうち業種の取り扱いがある希望品目欄にリストから「○」を選択し、主な取扱品目、主要取引先・メーカー名欄を入力してください。（「○」はいくつでも可）
「クリーニング」、「イベント」は清掃及び設備保守点検業務委託等の区分で申請してください。
</t>
    </r>
    <r>
      <rPr>
        <sz val="10"/>
        <rFont val="ＭＳ ゴシック"/>
        <family val="3"/>
        <charset val="128"/>
      </rPr>
      <t>*1 その他を選択した場合は、「主な取扱品目」欄に具体的に入力してください。</t>
    </r>
    <rPh sb="69" eb="71">
      <t>キボウ</t>
    </rPh>
    <rPh sb="73" eb="75">
      <t>バアイ</t>
    </rPh>
    <rPh sb="101" eb="105">
      <t>エイギョウシュモク</t>
    </rPh>
    <rPh sb="122" eb="123">
      <t>ラン</t>
    </rPh>
    <rPh sb="155" eb="156">
      <t>ラン</t>
    </rPh>
    <rPh sb="157" eb="159">
      <t>ニュウリョク</t>
    </rPh>
    <rPh sb="176" eb="177">
      <t>カ</t>
    </rPh>
    <rPh sb="229" eb="230">
      <t>タ</t>
    </rPh>
    <rPh sb="231" eb="233">
      <t>センタク</t>
    </rPh>
    <rPh sb="235" eb="237">
      <t>バアイ</t>
    </rPh>
    <rPh sb="247" eb="248">
      <t>ラン</t>
    </rPh>
    <rPh sb="249" eb="252">
      <t>グタイテキ</t>
    </rPh>
    <rPh sb="253" eb="255">
      <t>ニュウリョク</t>
    </rPh>
    <phoneticPr fontId="6"/>
  </si>
  <si>
    <t>商号又は名称</t>
    <phoneticPr fontId="5"/>
  </si>
  <si>
    <r>
      <t>①資本関係</t>
    </r>
    <r>
      <rPr>
        <sz val="10"/>
        <color rgb="FFFF0000"/>
        <rFont val="ＭＳ ゴシック"/>
        <family val="3"/>
        <charset val="128"/>
      </rPr>
      <t>*1</t>
    </r>
    <r>
      <rPr>
        <sz val="11"/>
        <color theme="1"/>
        <rFont val="ＭＳ ゴシック"/>
        <family val="3"/>
        <charset val="128"/>
      </rPr>
      <t>がある他の資格者</t>
    </r>
    <phoneticPr fontId="5"/>
  </si>
  <si>
    <r>
      <t>②人的関係</t>
    </r>
    <r>
      <rPr>
        <sz val="10"/>
        <color rgb="FFFF0000"/>
        <rFont val="ＭＳ ゴシック"/>
        <family val="3"/>
        <charset val="128"/>
      </rPr>
      <t>*2</t>
    </r>
    <r>
      <rPr>
        <sz val="11"/>
        <color theme="1"/>
        <rFont val="ＭＳ ゴシック"/>
        <family val="3"/>
        <charset val="128"/>
      </rPr>
      <t>がある他の資格者</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</si>
</sst>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7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auto="1"/>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auto="1"/>
      </top>
      <bottom/>
      <diagonal/>
    </border>
    <border>
      <left/>
      <right style="hair">
        <color indexed="64"/>
      </right>
      <top/>
      <bottom style="thin">
        <color auto="1"/>
      </bottom>
      <diagonal/>
    </border>
    <border>
      <left style="hair">
        <color indexed="64"/>
      </left>
      <right/>
      <top/>
      <bottom style="thin">
        <color auto="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392">
    <xf numFmtId="0" fontId="0" fillId="0" borderId="0" xfId="0">
      <alignment vertical="center"/>
    </xf>
    <xf numFmtId="14" fontId="19" fillId="2" borderId="7" xfId="0" applyNumberFormat="1" applyFont="1" applyFill="1" applyBorder="1" applyAlignment="1" applyProtection="1">
      <alignment horizontal="left" vertical="center"/>
      <protection locked="0"/>
    </xf>
    <xf numFmtId="14" fontId="19" fillId="2" borderId="38" xfId="0" applyNumberFormat="1" applyFont="1" applyFill="1" applyBorder="1" applyAlignment="1" applyProtection="1">
      <alignment horizontal="left" vertical="center"/>
      <protection locked="0"/>
    </xf>
    <xf numFmtId="49" fontId="19" fillId="2" borderId="0" xfId="2" applyNumberFormat="1" applyFont="1" applyFill="1" applyAlignment="1" applyProtection="1">
      <alignment horizontal="left" vertical="center"/>
      <protection locked="0"/>
    </xf>
    <xf numFmtId="49" fontId="19" fillId="2" borderId="55" xfId="2" applyNumberFormat="1" applyFont="1" applyFill="1" applyBorder="1" applyAlignment="1" applyProtection="1">
      <alignment horizontal="left" vertical="center"/>
      <protection locked="0"/>
    </xf>
    <xf numFmtId="0" fontId="19" fillId="2" borderId="5" xfId="0" applyFont="1" applyFill="1" applyBorder="1" applyAlignment="1" applyProtection="1">
      <alignment horizontal="left" vertical="center"/>
      <protection locked="0"/>
    </xf>
    <xf numFmtId="0" fontId="19" fillId="2" borderId="53" xfId="0" applyFont="1" applyFill="1" applyBorder="1" applyAlignment="1" applyProtection="1">
      <alignment horizontal="left" vertical="center"/>
      <protection locked="0"/>
    </xf>
    <xf numFmtId="49" fontId="19" fillId="2" borderId="55" xfId="2" applyNumberFormat="1" applyFont="1" applyFill="1" applyBorder="1" applyAlignment="1" applyProtection="1">
      <alignment horizontal="center" vertical="center"/>
      <protection locked="0"/>
    </xf>
    <xf numFmtId="0" fontId="19" fillId="2" borderId="53" xfId="2" applyFont="1" applyFill="1" applyBorder="1" applyAlignment="1" applyProtection="1">
      <alignment horizontal="center" vertical="center"/>
      <protection locked="0"/>
    </xf>
    <xf numFmtId="0" fontId="19" fillId="2" borderId="53" xfId="2" applyFont="1" applyFill="1" applyBorder="1" applyAlignment="1" applyProtection="1">
      <alignment horizontal="left" vertical="center"/>
      <protection locked="0"/>
    </xf>
    <xf numFmtId="49" fontId="19" fillId="2" borderId="7" xfId="2" applyNumberFormat="1"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54" xfId="0" applyFont="1" applyFill="1" applyBorder="1" applyAlignment="1" applyProtection="1">
      <alignment horizontal="left" vertical="center"/>
      <protection locked="0"/>
    </xf>
    <xf numFmtId="49" fontId="19" fillId="2" borderId="7" xfId="2" applyNumberFormat="1" applyFont="1" applyFill="1" applyBorder="1" applyAlignment="1" applyProtection="1">
      <alignment horizontal="center" vertical="center"/>
      <protection locked="0"/>
    </xf>
    <xf numFmtId="0" fontId="19" fillId="2" borderId="54" xfId="2" applyFont="1" applyFill="1" applyBorder="1" applyAlignment="1" applyProtection="1">
      <alignment horizontal="center" vertical="center"/>
      <protection locked="0"/>
    </xf>
    <xf numFmtId="0" fontId="19" fillId="2" borderId="54" xfId="2" applyFont="1" applyFill="1" applyBorder="1" applyAlignment="1" applyProtection="1">
      <alignment horizontal="left" vertical="center"/>
      <protection locked="0"/>
    </xf>
    <xf numFmtId="49" fontId="19" fillId="2" borderId="53" xfId="2" applyNumberFormat="1" applyFont="1" applyFill="1" applyBorder="1" applyAlignment="1" applyProtection="1">
      <alignment horizontal="center" vertical="center"/>
      <protection locked="0"/>
    </xf>
    <xf numFmtId="49" fontId="19" fillId="2" borderId="55"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53"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top" wrapText="1"/>
      <protection locked="0"/>
    </xf>
    <xf numFmtId="49" fontId="19" fillId="2" borderId="8" xfId="0" applyNumberFormat="1" applyFont="1" applyFill="1" applyBorder="1" applyAlignment="1" applyProtection="1">
      <alignment horizontal="left" vertical="top" wrapText="1"/>
      <protection locked="0"/>
    </xf>
    <xf numFmtId="49" fontId="19" fillId="2" borderId="54" xfId="0" applyNumberFormat="1" applyFont="1" applyFill="1" applyBorder="1" applyAlignment="1" applyProtection="1">
      <alignment horizontal="left" vertical="top" wrapText="1"/>
      <protection locked="0"/>
    </xf>
    <xf numFmtId="38" fontId="19" fillId="2" borderId="29" xfId="1" applyNumberFormat="1" applyFont="1" applyFill="1" applyBorder="1" applyAlignment="1" applyProtection="1">
      <alignment horizontal="right" vertical="center"/>
      <protection locked="0"/>
    </xf>
    <xf numFmtId="0" fontId="19" fillId="2" borderId="25" xfId="1" applyFont="1" applyFill="1" applyBorder="1" applyAlignment="1" applyProtection="1">
      <alignment horizontal="right" vertical="center"/>
      <protection locked="0"/>
    </xf>
    <xf numFmtId="0" fontId="19" fillId="2" borderId="68" xfId="1" applyFont="1" applyFill="1" applyBorder="1" applyAlignment="1" applyProtection="1">
      <alignment horizontal="right" vertical="center"/>
      <protection locked="0"/>
    </xf>
    <xf numFmtId="38" fontId="19" fillId="2" borderId="67" xfId="1" applyNumberFormat="1" applyFont="1" applyFill="1" applyBorder="1" applyAlignment="1" applyProtection="1">
      <alignment horizontal="right" vertical="center"/>
      <protection locked="0"/>
    </xf>
    <xf numFmtId="0" fontId="19" fillId="2" borderId="26" xfId="1" applyFont="1" applyFill="1" applyBorder="1" applyAlignment="1" applyProtection="1">
      <alignment horizontal="right" vertical="center"/>
      <protection locked="0"/>
    </xf>
    <xf numFmtId="49" fontId="19" fillId="2" borderId="28" xfId="2" applyNumberFormat="1" applyFont="1" applyFill="1" applyBorder="1" applyAlignment="1" applyProtection="1">
      <alignment horizontal="center" vertical="center"/>
      <protection locked="0"/>
    </xf>
    <xf numFmtId="0" fontId="19" fillId="2" borderId="56" xfId="2"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left" vertical="center"/>
      <protection locked="0"/>
    </xf>
    <xf numFmtId="0" fontId="19" fillId="2" borderId="56" xfId="2" applyFont="1" applyFill="1" applyBorder="1" applyAlignment="1" applyProtection="1">
      <alignment horizontal="left" vertical="center"/>
      <protection locked="0"/>
    </xf>
    <xf numFmtId="38" fontId="19" fillId="2" borderId="28" xfId="1" applyNumberFormat="1" applyFont="1" applyFill="1" applyBorder="1" applyAlignment="1" applyProtection="1">
      <alignment horizontal="right" vertical="center"/>
      <protection locked="0"/>
    </xf>
    <xf numFmtId="0" fontId="19" fillId="2" borderId="3" xfId="1" applyFont="1" applyFill="1" applyBorder="1" applyAlignment="1" applyProtection="1">
      <alignment horizontal="right" vertical="center"/>
      <protection locked="0"/>
    </xf>
    <xf numFmtId="0" fontId="19" fillId="2" borderId="4" xfId="1" applyFont="1" applyFill="1" applyBorder="1" applyAlignment="1" applyProtection="1">
      <alignment horizontal="right" vertical="center"/>
      <protection locked="0"/>
    </xf>
    <xf numFmtId="38" fontId="19" fillId="2" borderId="55" xfId="1" applyNumberFormat="1" applyFont="1" applyFill="1" applyBorder="1" applyAlignment="1" applyProtection="1">
      <alignment horizontal="right" vertical="center"/>
      <protection locked="0"/>
    </xf>
    <xf numFmtId="0" fontId="19" fillId="2" borderId="5" xfId="1" applyFont="1" applyFill="1" applyBorder="1" applyAlignment="1" applyProtection="1">
      <alignment horizontal="right" vertical="center"/>
      <protection locked="0"/>
    </xf>
    <xf numFmtId="0" fontId="19" fillId="2" borderId="6" xfId="1" applyFont="1" applyFill="1" applyBorder="1" applyAlignment="1" applyProtection="1">
      <alignment horizontal="right" vertical="center"/>
      <protection locked="0"/>
    </xf>
    <xf numFmtId="38" fontId="19" fillId="2" borderId="0" xfId="1" applyNumberFormat="1" applyFont="1" applyFill="1" applyAlignment="1" applyProtection="1">
      <alignment horizontal="right" vertical="center"/>
      <protection locked="0"/>
    </xf>
    <xf numFmtId="178" fontId="19" fillId="2" borderId="0" xfId="1" applyNumberFormat="1" applyFont="1" applyFill="1" applyAlignment="1" applyProtection="1">
      <alignment horizontal="right" vertical="center"/>
      <protection locked="0"/>
    </xf>
    <xf numFmtId="49" fontId="19" fillId="2" borderId="51" xfId="0" applyNumberFormat="1" applyFont="1" applyFill="1" applyBorder="1" applyAlignment="1" applyProtection="1">
      <alignment horizontal="left" vertical="top" wrapText="1"/>
      <protection locked="0"/>
    </xf>
    <xf numFmtId="49" fontId="19" fillId="2" borderId="27" xfId="0" applyNumberFormat="1" applyFont="1" applyFill="1" applyBorder="1" applyAlignment="1" applyProtection="1">
      <alignment horizontal="left" vertical="top" wrapText="1"/>
      <protection locked="0"/>
    </xf>
    <xf numFmtId="49" fontId="19" fillId="2" borderId="31" xfId="0" applyNumberFormat="1" applyFont="1" applyFill="1" applyBorder="1" applyAlignment="1" applyProtection="1">
      <alignment horizontal="left" vertical="top" wrapText="1"/>
      <protection locked="0"/>
    </xf>
    <xf numFmtId="49" fontId="19" fillId="2" borderId="48" xfId="0" applyNumberFormat="1" applyFont="1" applyFill="1" applyBorder="1" applyAlignment="1" applyProtection="1">
      <alignment horizontal="left" vertical="top" wrapText="1"/>
      <protection locked="0"/>
    </xf>
    <xf numFmtId="49" fontId="19" fillId="2" borderId="0" xfId="0" applyNumberFormat="1" applyFont="1" applyFill="1" applyAlignment="1" applyProtection="1">
      <alignment horizontal="left" vertical="top" wrapText="1"/>
      <protection locked="0"/>
    </xf>
    <xf numFmtId="49" fontId="19" fillId="2" borderId="19" xfId="0" applyNumberFormat="1" applyFont="1" applyFill="1" applyBorder="1" applyAlignment="1" applyProtection="1">
      <alignment horizontal="left" vertical="top" wrapText="1"/>
      <protection locked="0"/>
    </xf>
    <xf numFmtId="49" fontId="19" fillId="2" borderId="49" xfId="0" applyNumberFormat="1" applyFont="1" applyFill="1" applyBorder="1" applyAlignment="1" applyProtection="1">
      <alignment horizontal="left" vertical="top" wrapText="1"/>
      <protection locked="0"/>
    </xf>
    <xf numFmtId="49" fontId="19" fillId="2" borderId="21" xfId="0" applyNumberFormat="1" applyFont="1" applyFill="1" applyBorder="1" applyAlignment="1" applyProtection="1">
      <alignment horizontal="left" vertical="top" wrapText="1"/>
      <protection locked="0"/>
    </xf>
    <xf numFmtId="49" fontId="19" fillId="2" borderId="50" xfId="0" applyNumberFormat="1" applyFont="1" applyFill="1" applyBorder="1" applyAlignment="1" applyProtection="1">
      <alignment horizontal="left" vertical="top" wrapText="1"/>
      <protection locked="0"/>
    </xf>
    <xf numFmtId="49" fontId="19" fillId="2" borderId="51" xfId="2" applyNumberFormat="1" applyFont="1" applyFill="1" applyBorder="1" applyAlignment="1" applyProtection="1">
      <alignment horizontal="center" vertical="center"/>
      <protection locked="0"/>
    </xf>
    <xf numFmtId="49" fontId="19" fillId="2" borderId="58" xfId="2" applyNumberFormat="1" applyFont="1" applyFill="1" applyBorder="1" applyAlignment="1" applyProtection="1">
      <alignment horizontal="center" vertical="center"/>
      <protection locked="0"/>
    </xf>
    <xf numFmtId="49" fontId="19" fillId="2" borderId="48" xfId="2" applyNumberFormat="1" applyFont="1" applyFill="1" applyBorder="1" applyAlignment="1" applyProtection="1">
      <alignment horizontal="center" vertical="center"/>
      <protection locked="0"/>
    </xf>
    <xf numFmtId="49" fontId="19" fillId="2" borderId="69" xfId="2" applyNumberFormat="1" applyFont="1" applyFill="1" applyBorder="1" applyAlignment="1" applyProtection="1">
      <alignment horizontal="center" vertical="center"/>
      <protection locked="0"/>
    </xf>
    <xf numFmtId="49" fontId="19" fillId="2" borderId="49" xfId="2" applyNumberFormat="1" applyFont="1" applyFill="1" applyBorder="1" applyAlignment="1" applyProtection="1">
      <alignment horizontal="center" vertical="center"/>
      <protection locked="0"/>
    </xf>
    <xf numFmtId="49" fontId="19" fillId="2" borderId="52" xfId="2" applyNumberFormat="1" applyFont="1" applyFill="1" applyBorder="1" applyAlignment="1" applyProtection="1">
      <alignment horizontal="center" vertical="center"/>
      <protection locked="0"/>
    </xf>
    <xf numFmtId="49" fontId="19" fillId="2" borderId="51" xfId="0" applyNumberFormat="1" applyFont="1" applyFill="1" applyBorder="1" applyAlignment="1" applyProtection="1">
      <alignment horizontal="center" vertical="center"/>
      <protection locked="0"/>
    </xf>
    <xf numFmtId="49" fontId="19" fillId="2" borderId="58" xfId="0" applyNumberFormat="1" applyFont="1" applyFill="1" applyBorder="1" applyAlignment="1" applyProtection="1">
      <alignment horizontal="center" vertical="center"/>
      <protection locked="0"/>
    </xf>
    <xf numFmtId="49" fontId="19" fillId="2" borderId="48" xfId="0" applyNumberFormat="1" applyFont="1" applyFill="1" applyBorder="1" applyAlignment="1" applyProtection="1">
      <alignment horizontal="center" vertical="center"/>
      <protection locked="0"/>
    </xf>
    <xf numFmtId="49" fontId="19" fillId="2" borderId="69" xfId="0" applyNumberFormat="1" applyFont="1" applyFill="1" applyBorder="1" applyAlignment="1" applyProtection="1">
      <alignment horizontal="center" vertical="center"/>
      <protection locked="0"/>
    </xf>
    <xf numFmtId="49" fontId="19" fillId="2" borderId="49" xfId="0" applyNumberFormat="1" applyFont="1" applyFill="1" applyBorder="1" applyAlignment="1" applyProtection="1">
      <alignment horizontal="center" vertical="center"/>
      <protection locked="0"/>
    </xf>
    <xf numFmtId="49" fontId="19" fillId="2" borderId="52" xfId="0" applyNumberFormat="1" applyFont="1" applyFill="1" applyBorder="1" applyAlignment="1" applyProtection="1">
      <alignment horizontal="center" vertical="center"/>
      <protection locked="0"/>
    </xf>
    <xf numFmtId="38" fontId="19" fillId="2" borderId="39"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49" fontId="19" fillId="2" borderId="28"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56" xfId="0" applyNumberFormat="1" applyFont="1" applyFill="1" applyBorder="1" applyAlignment="1" applyProtection="1">
      <alignment horizontal="left" vertical="center"/>
      <protection locked="0"/>
    </xf>
    <xf numFmtId="49" fontId="19" fillId="2" borderId="38" xfId="0" applyNumberFormat="1" applyFont="1" applyFill="1" applyBorder="1" applyAlignment="1" applyProtection="1">
      <alignment horizontal="left" vertical="top" wrapText="1"/>
      <protection locked="0"/>
    </xf>
    <xf numFmtId="49" fontId="19" fillId="2" borderId="14" xfId="0" applyNumberFormat="1" applyFont="1" applyFill="1" applyBorder="1" applyAlignment="1" applyProtection="1">
      <alignment horizontal="left" vertical="top" wrapText="1"/>
      <protection locked="0"/>
    </xf>
    <xf numFmtId="49" fontId="19" fillId="2" borderId="16" xfId="0" applyNumberFormat="1" applyFont="1" applyFill="1" applyBorder="1" applyAlignment="1" applyProtection="1">
      <alignment horizontal="left" vertical="top" wrapText="1"/>
      <protection locked="0"/>
    </xf>
    <xf numFmtId="14" fontId="19" fillId="2" borderId="32" xfId="0" applyNumberFormat="1" applyFont="1" applyFill="1" applyBorder="1" applyAlignment="1" applyProtection="1">
      <alignment horizontal="left" vertical="center"/>
      <protection locked="0"/>
    </xf>
    <xf numFmtId="177" fontId="19" fillId="2" borderId="8" xfId="0" applyNumberFormat="1" applyFont="1" applyFill="1" applyBorder="1" applyAlignment="1" applyProtection="1">
      <alignment horizontal="left" vertical="center"/>
      <protection locked="0"/>
    </xf>
    <xf numFmtId="49" fontId="19" fillId="2" borderId="38" xfId="0" applyNumberFormat="1" applyFont="1" applyFill="1" applyBorder="1" applyAlignment="1" applyProtection="1">
      <alignment horizontal="center" vertical="center"/>
      <protection locked="0"/>
    </xf>
    <xf numFmtId="49" fontId="19" fillId="2" borderId="61" xfId="0" applyNumberFormat="1" applyFont="1" applyFill="1" applyBorder="1" applyAlignment="1" applyProtection="1">
      <alignment horizontal="center" vertical="center"/>
      <protection locked="0"/>
    </xf>
    <xf numFmtId="38" fontId="19" fillId="2" borderId="20"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178" fontId="19" fillId="2" borderId="25"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38" fontId="19" fillId="2" borderId="18"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56" xfId="2" applyNumberFormat="1" applyFont="1" applyFill="1" applyBorder="1" applyAlignment="1" applyProtection="1">
      <alignment horizontal="center" vertical="center"/>
      <protection locked="0"/>
    </xf>
    <xf numFmtId="38" fontId="19" fillId="2" borderId="10" xfId="1" applyNumberFormat="1" applyFont="1" applyFill="1" applyBorder="1" applyAlignment="1" applyProtection="1">
      <alignment horizontal="right" vertical="center"/>
      <protection locked="0"/>
    </xf>
    <xf numFmtId="178" fontId="19" fillId="2" borderId="5"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4" fontId="19" fillId="2" borderId="20"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78" fontId="19" fillId="2" borderId="1" xfId="1" applyNumberFormat="1" applyFont="1" applyFill="1" applyBorder="1" applyAlignment="1" applyProtection="1">
      <alignment horizontal="right" vertical="center"/>
      <protection locked="0"/>
    </xf>
    <xf numFmtId="178" fontId="19" fillId="2" borderId="40" xfId="1" applyNumberFormat="1" applyFont="1" applyFill="1" applyBorder="1" applyAlignment="1" applyProtection="1">
      <alignment horizontal="right" vertical="center"/>
      <protection locked="0"/>
    </xf>
    <xf numFmtId="14" fontId="19" fillId="2" borderId="28" xfId="0" applyNumberFormat="1" applyFont="1" applyFill="1" applyBorder="1" applyAlignment="1" applyProtection="1">
      <alignment horizontal="left" vertical="center"/>
      <protection locked="0"/>
    </xf>
    <xf numFmtId="14" fontId="19" fillId="2" borderId="7" xfId="0" applyNumberFormat="1" applyFont="1" applyFill="1" applyBorder="1" applyAlignment="1" applyProtection="1">
      <alignment horizontal="left" vertical="center"/>
      <protection locked="0"/>
    </xf>
    <xf numFmtId="38" fontId="19" fillId="2" borderId="40" xfId="1"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0" fontId="19" fillId="2" borderId="0" xfId="0"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49" fontId="19" fillId="2" borderId="0" xfId="18" applyNumberFormat="1" applyFont="1" applyFill="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0" fontId="19" fillId="2" borderId="56" xfId="1" applyFont="1" applyFill="1" applyBorder="1" applyAlignment="1" applyProtection="1">
      <alignment horizontal="right" vertical="center"/>
      <protection locked="0"/>
    </xf>
    <xf numFmtId="0" fontId="19" fillId="2" borderId="53" xfId="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49" fontId="19" fillId="2" borderId="9" xfId="0" applyNumberFormat="1" applyFont="1" applyFill="1" applyBorder="1" applyAlignment="1" applyProtection="1">
      <alignment horizontal="left" vertical="top" wrapText="1"/>
      <protection locked="0"/>
    </xf>
    <xf numFmtId="14" fontId="19" fillId="2" borderId="55" xfId="2"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14" fontId="19" fillId="2" borderId="7" xfId="2"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49" fontId="19" fillId="2" borderId="32" xfId="1" applyNumberFormat="1" applyFont="1" applyFill="1" applyBorder="1" applyAlignment="1" applyProtection="1">
      <alignment horizontal="left" vertical="top" wrapText="1"/>
      <protection locked="0"/>
    </xf>
    <xf numFmtId="178" fontId="19" fillId="2" borderId="8" xfId="1" applyNumberFormat="1" applyFont="1" applyFill="1" applyBorder="1" applyAlignment="1" applyProtection="1">
      <alignment horizontal="left" vertical="top" wrapText="1"/>
      <protection locked="0"/>
    </xf>
    <xf numFmtId="178" fontId="19" fillId="2" borderId="54" xfId="1" applyNumberFormat="1" applyFont="1" applyFill="1" applyBorder="1" applyAlignment="1" applyProtection="1">
      <alignment horizontal="left" vertical="top" wrapText="1"/>
      <protection locked="0"/>
    </xf>
    <xf numFmtId="49" fontId="19" fillId="2" borderId="28" xfId="1" applyNumberFormat="1" applyFont="1" applyFill="1" applyBorder="1" applyAlignment="1" applyProtection="1">
      <alignment horizontal="left" vertical="top" wrapText="1"/>
      <protection locked="0"/>
    </xf>
    <xf numFmtId="178" fontId="19" fillId="2" borderId="3" xfId="1" applyNumberFormat="1" applyFont="1" applyFill="1" applyBorder="1" applyAlignment="1" applyProtection="1">
      <alignment horizontal="left" vertical="top" wrapText="1"/>
      <protection locked="0"/>
    </xf>
    <xf numFmtId="178" fontId="19" fillId="2" borderId="56" xfId="1" applyNumberFormat="1" applyFont="1" applyFill="1" applyBorder="1" applyAlignment="1" applyProtection="1">
      <alignment horizontal="left" vertical="top" wrapText="1"/>
      <protection locked="0"/>
    </xf>
    <xf numFmtId="49" fontId="19" fillId="2" borderId="7" xfId="1" applyNumberFormat="1" applyFont="1" applyFill="1" applyBorder="1" applyAlignment="1" applyProtection="1">
      <alignment horizontal="left" vertical="top" wrapText="1"/>
      <protection locked="0"/>
    </xf>
    <xf numFmtId="178" fontId="19" fillId="2" borderId="4" xfId="1" applyNumberFormat="1" applyFont="1" applyFill="1" applyBorder="1" applyAlignment="1" applyProtection="1">
      <alignment horizontal="left" vertical="top" wrapText="1"/>
      <protection locked="0"/>
    </xf>
    <xf numFmtId="178" fontId="19" fillId="2" borderId="9" xfId="1" applyNumberFormat="1" applyFont="1" applyFill="1" applyBorder="1" applyAlignment="1" applyProtection="1">
      <alignment horizontal="left" vertical="top" wrapText="1"/>
      <protection locked="0"/>
    </xf>
    <xf numFmtId="49" fontId="19" fillId="2" borderId="20" xfId="1" applyNumberFormat="1" applyFont="1" applyFill="1" applyBorder="1" applyAlignment="1" applyProtection="1">
      <alignment horizontal="left" vertical="top" wrapText="1"/>
      <protection locked="0"/>
    </xf>
    <xf numFmtId="14" fontId="19" fillId="2" borderId="28" xfId="2"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49" fontId="19" fillId="2" borderId="54" xfId="2" applyNumberFormat="1"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6" fillId="0" borderId="16" xfId="2" applyFont="1" applyBorder="1" applyProtection="1">
      <alignment vertical="center"/>
    </xf>
    <xf numFmtId="49" fontId="4" fillId="0" borderId="0" xfId="1" applyNumberFormat="1" applyFont="1" applyProtection="1">
      <alignment vertical="center"/>
    </xf>
    <xf numFmtId="0" fontId="16" fillId="0" borderId="17" xfId="2" applyFont="1" applyBorder="1" applyProtection="1">
      <alignment vertical="center"/>
    </xf>
    <xf numFmtId="0" fontId="16" fillId="0" borderId="0" xfId="2" applyFont="1" applyProtection="1">
      <alignment vertical="center"/>
    </xf>
    <xf numFmtId="0" fontId="16" fillId="0" borderId="19" xfId="2" applyFont="1" applyBorder="1" applyProtection="1">
      <alignment vertical="center"/>
    </xf>
    <xf numFmtId="0" fontId="16" fillId="0" borderId="15" xfId="2" applyFont="1" applyBorder="1" applyProtection="1">
      <alignment vertical="center"/>
    </xf>
    <xf numFmtId="0" fontId="16" fillId="0" borderId="11" xfId="2" applyFont="1" applyBorder="1" applyProtection="1">
      <alignment vertical="center"/>
    </xf>
    <xf numFmtId="0" fontId="16" fillId="0" borderId="12" xfId="2" applyFont="1" applyBorder="1" applyProtection="1">
      <alignment vertical="center"/>
    </xf>
    <xf numFmtId="183" fontId="4" fillId="0" borderId="0" xfId="1" applyNumberFormat="1" applyFont="1" applyProtection="1">
      <alignment vertical="center"/>
    </xf>
    <xf numFmtId="0" fontId="14" fillId="0" borderId="13" xfId="0" applyFont="1" applyBorder="1" applyAlignment="1" applyProtection="1">
      <alignment horizontal="left" vertical="center" indent="1"/>
    </xf>
    <xf numFmtId="0" fontId="14" fillId="0" borderId="14"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7" xfId="0" applyFont="1" applyBorder="1" applyProtection="1">
      <alignment vertical="center"/>
    </xf>
    <xf numFmtId="0" fontId="1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9"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7" xfId="0" applyFont="1" applyBorder="1" applyProtection="1">
      <alignment vertical="center"/>
    </xf>
    <xf numFmtId="177" fontId="15" fillId="0" borderId="0" xfId="0" applyNumberFormat="1" applyFont="1" applyAlignment="1" applyProtection="1">
      <alignment vertical="top"/>
    </xf>
    <xf numFmtId="0" fontId="13" fillId="0" borderId="19"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applyFont="1" applyAlignment="1" applyProtection="1">
      <alignment horizontal="left" vertical="top" wrapText="1"/>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7" xfId="2" applyFont="1" applyBorder="1" applyProtection="1">
      <alignment vertical="center"/>
    </xf>
    <xf numFmtId="0" fontId="21" fillId="0" borderId="0" xfId="0" applyFont="1" applyAlignment="1" applyProtection="1">
      <alignment vertical="top"/>
    </xf>
    <xf numFmtId="0" fontId="17" fillId="0" borderId="19"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3" fillId="0" borderId="11" xfId="0" applyFont="1" applyBorder="1" applyAlignment="1" applyProtection="1">
      <alignment vertical="top"/>
    </xf>
    <xf numFmtId="49" fontId="13" fillId="0" borderId="11" xfId="0" applyNumberFormat="1" applyFont="1" applyBorder="1" applyAlignment="1" applyProtection="1">
      <alignment vertical="top"/>
    </xf>
    <xf numFmtId="0" fontId="4" fillId="0" borderId="12"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1" xfId="0" applyFont="1" applyBorder="1" applyAlignment="1" applyProtection="1">
      <alignment horizontal="right" vertical="top"/>
    </xf>
    <xf numFmtId="0" fontId="15" fillId="0" borderId="11" xfId="0" applyFont="1" applyBorder="1" applyAlignment="1" applyProtection="1">
      <alignment vertical="top"/>
    </xf>
    <xf numFmtId="49" fontId="15" fillId="0" borderId="11" xfId="0" applyNumberFormat="1" applyFont="1" applyBorder="1" applyAlignment="1" applyProtection="1">
      <alignment vertical="top"/>
    </xf>
    <xf numFmtId="182" fontId="15"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7" xfId="0" applyFont="1" applyBorder="1" applyProtection="1">
      <alignment vertical="center"/>
    </xf>
    <xf numFmtId="0" fontId="22"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1"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9" xfId="2" applyFont="1" applyBorder="1" applyProtection="1">
      <alignment vertical="center"/>
    </xf>
    <xf numFmtId="49" fontId="17" fillId="0" borderId="0" xfId="0" applyNumberFormat="1" applyFont="1" applyAlignment="1" applyProtection="1">
      <alignment horizontal="right" vertical="top"/>
    </xf>
    <xf numFmtId="178" fontId="13" fillId="0" borderId="11"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4" fillId="0" borderId="17" xfId="0" applyFont="1" applyBorder="1" applyAlignment="1" applyProtection="1">
      <alignment horizontal="left" vertical="center" indent="1"/>
    </xf>
    <xf numFmtId="0" fontId="14" fillId="0" borderId="0" xfId="0" applyFont="1" applyAlignment="1" applyProtection="1">
      <alignment horizontal="left" vertical="center" indent="1"/>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78" fontId="4" fillId="0" borderId="19"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0" fontId="4" fillId="0" borderId="0" xfId="0" applyFont="1" applyAlignment="1" applyProtection="1">
      <alignment horizontal="left" vertical="center"/>
    </xf>
    <xf numFmtId="178" fontId="4" fillId="0" borderId="0" xfId="1" applyNumberFormat="1" applyFont="1" applyProtection="1">
      <alignment vertical="center"/>
    </xf>
    <xf numFmtId="182" fontId="4" fillId="0" borderId="0" xfId="1" applyNumberFormat="1" applyFont="1" applyAlignment="1" applyProtection="1">
      <alignment horizontal="right" vertical="center"/>
    </xf>
    <xf numFmtId="182" fontId="15" fillId="0" borderId="0" xfId="0" applyNumberFormat="1" applyFont="1" applyAlignment="1" applyProtection="1">
      <alignment horizontal="right" vertical="top"/>
    </xf>
    <xf numFmtId="181" fontId="4" fillId="0" borderId="0" xfId="0" applyNumberFormat="1" applyFont="1" applyProtection="1">
      <alignment vertical="center"/>
    </xf>
    <xf numFmtId="0" fontId="4" fillId="0" borderId="18" xfId="1" applyFont="1" applyBorder="1" applyProtection="1">
      <alignment vertical="center"/>
    </xf>
    <xf numFmtId="0" fontId="4" fillId="0" borderId="1" xfId="1" applyFont="1" applyBorder="1" applyProtection="1">
      <alignment vertical="center"/>
    </xf>
    <xf numFmtId="0" fontId="4" fillId="0" borderId="2" xfId="1" applyFont="1" applyBorder="1" applyProtection="1">
      <alignment vertical="center"/>
    </xf>
    <xf numFmtId="0" fontId="19" fillId="0" borderId="1" xfId="1" applyFont="1" applyBorder="1" applyAlignment="1" applyProtection="1">
      <alignment horizontal="center" vertical="center"/>
    </xf>
    <xf numFmtId="0" fontId="19" fillId="0" borderId="4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3" xfId="1" applyFont="1" applyBorder="1" applyProtection="1">
      <alignment vertical="center"/>
    </xf>
    <xf numFmtId="0" fontId="4" fillId="0" borderId="21" xfId="1" applyFont="1" applyBorder="1" applyProtection="1">
      <alignment vertical="center"/>
    </xf>
    <xf numFmtId="0" fontId="4" fillId="0" borderId="50" xfId="1" applyFont="1" applyBorder="1" applyProtection="1">
      <alignment vertical="center"/>
    </xf>
    <xf numFmtId="0" fontId="4" fillId="0" borderId="10" xfId="1" applyFont="1" applyBorder="1" applyProtection="1">
      <alignment vertical="center"/>
    </xf>
    <xf numFmtId="0" fontId="4" fillId="0" borderId="5" xfId="1" applyFont="1" applyBorder="1" applyProtection="1">
      <alignment vertical="center"/>
    </xf>
    <xf numFmtId="0" fontId="4" fillId="0" borderId="6" xfId="1" applyFont="1" applyBorder="1" applyProtection="1">
      <alignment vertical="center"/>
    </xf>
    <xf numFmtId="0" fontId="4" fillId="0" borderId="30" xfId="1" applyFont="1" applyBorder="1" applyProtection="1">
      <alignment vertical="center"/>
    </xf>
    <xf numFmtId="0" fontId="4" fillId="0" borderId="27" xfId="1" applyFont="1" applyBorder="1" applyProtection="1">
      <alignment vertical="center"/>
    </xf>
    <xf numFmtId="0" fontId="4" fillId="0" borderId="31" xfId="1" applyFont="1" applyBorder="1" applyProtection="1">
      <alignment vertical="center"/>
    </xf>
    <xf numFmtId="0" fontId="4" fillId="0" borderId="22" xfId="1" applyFont="1" applyBorder="1" applyAlignment="1" applyProtection="1">
      <alignment horizontal="left" vertical="center"/>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38" fontId="19" fillId="0" borderId="22" xfId="1" applyNumberFormat="1" applyFont="1" applyBorder="1" applyAlignment="1" applyProtection="1">
      <alignment horizontal="right" vertical="center"/>
    </xf>
    <xf numFmtId="0" fontId="19" fillId="0" borderId="23" xfId="1" applyFont="1" applyBorder="1" applyAlignment="1" applyProtection="1">
      <alignment horizontal="right" vertical="center"/>
    </xf>
    <xf numFmtId="0" fontId="19" fillId="0" borderId="59" xfId="1" applyFont="1" applyBorder="1" applyAlignment="1" applyProtection="1">
      <alignment horizontal="right" vertical="center"/>
    </xf>
    <xf numFmtId="38" fontId="4" fillId="0" borderId="60" xfId="1" applyNumberFormat="1" applyFont="1" applyBorder="1" applyAlignment="1" applyProtection="1">
      <alignment horizontal="right" vertical="center"/>
    </xf>
    <xf numFmtId="0" fontId="4" fillId="0" borderId="23" xfId="1" applyFont="1" applyBorder="1" applyAlignment="1" applyProtection="1">
      <alignment horizontal="right" vertical="center"/>
    </xf>
    <xf numFmtId="0" fontId="4" fillId="0" borderId="24" xfId="1" applyFont="1" applyBorder="1" applyAlignment="1" applyProtection="1">
      <alignment horizontal="righ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4" fillId="0" borderId="18"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8"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13" xfId="1" applyNumberFormat="1" applyFont="1" applyBorder="1" applyAlignment="1" applyProtection="1">
      <alignment horizontal="left" vertical="center"/>
    </xf>
    <xf numFmtId="178" fontId="4" fillId="0" borderId="14"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30" xfId="1" applyNumberFormat="1" applyFont="1" applyBorder="1" applyAlignment="1" applyProtection="1">
      <alignment horizontal="left" vertical="center"/>
    </xf>
    <xf numFmtId="178" fontId="4" fillId="0" borderId="27"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22" xfId="1" quotePrefix="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86" fontId="19" fillId="0" borderId="22" xfId="1" applyNumberFormat="1" applyFont="1" applyBorder="1" applyAlignment="1" applyProtection="1">
      <alignment horizontal="right" vertical="center"/>
    </xf>
    <xf numFmtId="184" fontId="19" fillId="0" borderId="23" xfId="1" applyNumberFormat="1" applyFont="1" applyBorder="1" applyAlignment="1" applyProtection="1">
      <alignment horizontal="right" vertical="center"/>
    </xf>
    <xf numFmtId="184" fontId="19" fillId="0" borderId="24" xfId="1" applyNumberFormat="1" applyFont="1" applyBorder="1" applyAlignment="1" applyProtection="1">
      <alignment horizontal="right" vertical="center"/>
    </xf>
    <xf numFmtId="178" fontId="4" fillId="0" borderId="0" xfId="1" quotePrefix="1" applyNumberFormat="1" applyFont="1" applyAlignment="1" applyProtection="1">
      <alignment horizontal="left" vertical="center"/>
    </xf>
    <xf numFmtId="186" fontId="19" fillId="0" borderId="0" xfId="1" applyNumberFormat="1" applyFont="1" applyAlignment="1" applyProtection="1">
      <alignment horizontal="right" vertical="center"/>
    </xf>
    <xf numFmtId="184" fontId="19" fillId="0" borderId="0" xfId="1" applyNumberFormat="1" applyFont="1" applyAlignment="1" applyProtection="1">
      <alignment horizontal="right" vertical="center"/>
    </xf>
    <xf numFmtId="0" fontId="23" fillId="0" borderId="0" xfId="0" applyFont="1" applyProtection="1">
      <alignment vertical="center"/>
    </xf>
    <xf numFmtId="178" fontId="15" fillId="0" borderId="11" xfId="1" applyNumberFormat="1" applyFont="1" applyBorder="1" applyAlignment="1" applyProtection="1">
      <alignment horizontal="left" vertical="top" wrapText="1"/>
    </xf>
    <xf numFmtId="178" fontId="4" fillId="0" borderId="15"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65" xfId="1" applyNumberFormat="1" applyFont="1" applyBorder="1" applyAlignment="1" applyProtection="1">
      <alignment horizontal="left" vertical="center"/>
    </xf>
    <xf numFmtId="178" fontId="4" fillId="0" borderId="39" xfId="1" applyNumberFormat="1" applyFont="1" applyBorder="1" applyAlignment="1" applyProtection="1">
      <alignment horizontal="left" vertical="center"/>
    </xf>
    <xf numFmtId="178" fontId="4" fillId="0" borderId="1" xfId="1" applyNumberFormat="1" applyFont="1" applyBorder="1" applyAlignment="1" applyProtection="1">
      <alignment horizontal="left" vertical="center"/>
    </xf>
    <xf numFmtId="178" fontId="4" fillId="0" borderId="40"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0" xfId="1" applyNumberFormat="1" applyFont="1" applyAlignment="1" applyProtection="1">
      <alignment horizontal="left" vertical="top"/>
    </xf>
    <xf numFmtId="178" fontId="4" fillId="0" borderId="66" xfId="1" applyNumberFormat="1" applyFont="1" applyBorder="1" applyAlignment="1" applyProtection="1">
      <alignment horizontal="left" vertical="center"/>
    </xf>
    <xf numFmtId="178" fontId="4" fillId="0" borderId="14" xfId="1" applyNumberFormat="1" applyFont="1" applyBorder="1" applyAlignment="1" applyProtection="1">
      <alignment horizontal="left" vertical="top"/>
    </xf>
    <xf numFmtId="178" fontId="4" fillId="0" borderId="14" xfId="1" applyNumberFormat="1" applyFont="1" applyBorder="1" applyAlignment="1" applyProtection="1">
      <alignment horizontal="left" vertical="center"/>
    </xf>
    <xf numFmtId="0" fontId="13" fillId="0" borderId="12" xfId="0" applyFont="1" applyBorder="1" applyAlignment="1" applyProtection="1">
      <alignment vertical="top"/>
    </xf>
    <xf numFmtId="0" fontId="17" fillId="0" borderId="11" xfId="0" applyFont="1" applyBorder="1" applyAlignment="1" applyProtection="1">
      <alignment horizontal="left" vertical="center" wrapText="1"/>
    </xf>
    <xf numFmtId="0" fontId="4" fillId="0" borderId="18" xfId="1" applyFont="1" applyBorder="1" applyAlignment="1" applyProtection="1">
      <alignment horizontal="center" vertical="center"/>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8" fontId="4" fillId="0" borderId="21" xfId="1" applyNumberFormat="1" applyFont="1" applyBorder="1" applyProtection="1">
      <alignment vertical="center"/>
    </xf>
    <xf numFmtId="178" fontId="4" fillId="0" borderId="4" xfId="1" applyNumberFormat="1" applyFont="1" applyBorder="1" applyProtection="1">
      <alignment vertical="center"/>
    </xf>
    <xf numFmtId="178" fontId="4" fillId="0" borderId="16"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8" fontId="4" fillId="0" borderId="11" xfId="1" applyNumberFormat="1" applyFont="1" applyBorder="1" applyProtection="1">
      <alignment vertical="center"/>
    </xf>
    <xf numFmtId="178" fontId="4" fillId="0" borderId="31" xfId="1" applyNumberFormat="1" applyFont="1" applyBorder="1" applyProtection="1">
      <alignment vertical="center"/>
    </xf>
    <xf numFmtId="14" fontId="4" fillId="0" borderId="0" xfId="1" applyNumberFormat="1" applyFont="1" applyProtection="1">
      <alignment vertical="center"/>
    </xf>
    <xf numFmtId="178" fontId="4" fillId="0" borderId="9" xfId="1" applyNumberFormat="1" applyFont="1" applyBorder="1" applyProtection="1">
      <alignment vertical="center"/>
    </xf>
    <xf numFmtId="177" fontId="4" fillId="0" borderId="15" xfId="0" applyNumberFormat="1" applyFont="1" applyBorder="1" applyAlignment="1" applyProtection="1">
      <alignment horizontal="center" vertical="center" wrapText="1"/>
    </xf>
    <xf numFmtId="177" fontId="4" fillId="0" borderId="11"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0"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19" xfId="1" applyNumberFormat="1" applyFont="1" applyBorder="1" applyAlignment="1" applyProtection="1">
      <alignment horizontal="left" vertical="center"/>
    </xf>
    <xf numFmtId="0" fontId="4" fillId="0" borderId="30" xfId="2" applyFont="1" applyBorder="1" applyAlignment="1" applyProtection="1">
      <alignment horizontal="left" vertical="center"/>
    </xf>
    <xf numFmtId="0" fontId="4" fillId="0" borderId="27" xfId="2" applyFont="1" applyBorder="1" applyAlignment="1" applyProtection="1">
      <alignment horizontal="left" vertical="center"/>
    </xf>
    <xf numFmtId="0" fontId="4" fillId="0" borderId="31" xfId="2" applyFont="1" applyBorder="1" applyAlignment="1" applyProtection="1">
      <alignment horizontal="left" vertical="center"/>
    </xf>
    <xf numFmtId="178" fontId="19" fillId="0" borderId="23" xfId="1" applyNumberFormat="1" applyFont="1" applyBorder="1" applyAlignment="1" applyProtection="1">
      <alignment horizontal="right" vertical="center"/>
    </xf>
    <xf numFmtId="178" fontId="19" fillId="0" borderId="24" xfId="1" applyNumberFormat="1" applyFont="1" applyBorder="1" applyAlignment="1" applyProtection="1">
      <alignment horizontal="right" vertical="center"/>
    </xf>
    <xf numFmtId="0" fontId="15" fillId="0" borderId="11" xfId="0" applyFont="1" applyBorder="1" applyAlignment="1" applyProtection="1">
      <alignment vertical="center" wrapText="1"/>
    </xf>
    <xf numFmtId="0" fontId="4" fillId="0" borderId="35" xfId="2"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39" xfId="2" applyFont="1" applyBorder="1" applyAlignment="1" applyProtection="1">
      <alignment horizontal="center" vertical="center" wrapText="1"/>
    </xf>
    <xf numFmtId="0" fontId="4" fillId="0" borderId="40" xfId="2" applyFont="1" applyBorder="1" applyAlignment="1" applyProtection="1">
      <alignment horizontal="center" vertical="center" wrapText="1"/>
    </xf>
    <xf numFmtId="0" fontId="19" fillId="0" borderId="39" xfId="0" applyFont="1" applyBorder="1" applyProtection="1">
      <alignment vertical="center"/>
    </xf>
    <xf numFmtId="0" fontId="19" fillId="0" borderId="1" xfId="0" applyFont="1" applyBorder="1" applyProtection="1">
      <alignment vertical="center"/>
    </xf>
    <xf numFmtId="0" fontId="19" fillId="0" borderId="40" xfId="0" applyFont="1" applyBorder="1" applyProtection="1">
      <alignment vertical="center"/>
    </xf>
    <xf numFmtId="0" fontId="4" fillId="0" borderId="41" xfId="2" applyFont="1" applyBorder="1" applyAlignment="1" applyProtection="1">
      <alignment horizontal="center" vertical="center"/>
    </xf>
    <xf numFmtId="0" fontId="19" fillId="0" borderId="36" xfId="0" applyFont="1" applyBorder="1" applyAlignment="1" applyProtection="1">
      <alignment horizontal="left" vertical="center"/>
    </xf>
    <xf numFmtId="0" fontId="19" fillId="0" borderId="37" xfId="0" applyFont="1" applyBorder="1" applyAlignment="1" applyProtection="1">
      <alignment horizontal="left" vertical="center"/>
    </xf>
    <xf numFmtId="0" fontId="4" fillId="0" borderId="47" xfId="2" applyFont="1" applyBorder="1" applyAlignment="1" applyProtection="1">
      <alignment horizontal="center" vertical="center"/>
    </xf>
    <xf numFmtId="0" fontId="4" fillId="0" borderId="43" xfId="2" applyFont="1" applyBorder="1" applyAlignment="1" applyProtection="1">
      <alignment horizontal="left" vertical="center" wrapText="1"/>
    </xf>
    <xf numFmtId="0" fontId="4" fillId="0" borderId="43" xfId="2" applyFont="1" applyBorder="1" applyAlignment="1" applyProtection="1">
      <alignment horizontal="center" vertical="center" wrapText="1"/>
    </xf>
    <xf numFmtId="0" fontId="4" fillId="4" borderId="0" xfId="2" applyFont="1" applyFill="1" applyProtection="1">
      <alignment vertical="center"/>
    </xf>
    <xf numFmtId="183" fontId="4" fillId="4" borderId="0" xfId="2" applyNumberFormat="1" applyFont="1" applyFill="1" applyProtection="1">
      <alignment vertical="center"/>
    </xf>
    <xf numFmtId="0" fontId="4" fillId="0" borderId="34" xfId="0" applyFont="1" applyBorder="1" applyAlignment="1" applyProtection="1">
      <alignment horizontal="center" vertical="center"/>
    </xf>
    <xf numFmtId="0" fontId="4" fillId="0" borderId="44" xfId="2" applyFont="1" applyBorder="1" applyAlignment="1" applyProtection="1">
      <alignment horizontal="left" vertical="center" wrapText="1"/>
    </xf>
    <xf numFmtId="0" fontId="4" fillId="0" borderId="44" xfId="2" applyFont="1" applyBorder="1" applyAlignment="1" applyProtection="1">
      <alignment horizontal="center" vertical="center" wrapText="1"/>
    </xf>
    <xf numFmtId="183" fontId="4" fillId="0" borderId="0" xfId="2" applyNumberFormat="1" applyFont="1" applyProtection="1">
      <alignment vertical="center"/>
    </xf>
    <xf numFmtId="0" fontId="4" fillId="0" borderId="34" xfId="2" applyFont="1" applyBorder="1" applyAlignment="1" applyProtection="1">
      <alignment horizontal="center" vertical="center"/>
    </xf>
    <xf numFmtId="0" fontId="4" fillId="0" borderId="44" xfId="0" applyFont="1" applyBorder="1" applyAlignment="1" applyProtection="1">
      <alignment horizontal="left" vertical="center" wrapText="1"/>
    </xf>
    <xf numFmtId="0" fontId="4" fillId="0" borderId="34" xfId="2" applyFont="1" applyBorder="1" applyAlignment="1" applyProtection="1">
      <alignment horizontal="center" vertical="center" wrapText="1"/>
    </xf>
    <xf numFmtId="0" fontId="4" fillId="0" borderId="19" xfId="1" applyFont="1" applyBorder="1" applyProtection="1">
      <alignment vertical="center"/>
    </xf>
    <xf numFmtId="0" fontId="4" fillId="0" borderId="45" xfId="2" applyFont="1" applyBorder="1" applyAlignment="1" applyProtection="1">
      <alignment horizontal="center" vertical="center"/>
    </xf>
    <xf numFmtId="0" fontId="4" fillId="0" borderId="46" xfId="2" applyFont="1" applyBorder="1" applyAlignment="1" applyProtection="1">
      <alignment horizontal="left" vertical="center" wrapText="1"/>
    </xf>
    <xf numFmtId="0" fontId="4" fillId="0" borderId="46" xfId="2" applyFont="1" applyBorder="1" applyAlignment="1" applyProtection="1">
      <alignment horizontal="center" vertical="center" wrapText="1"/>
    </xf>
    <xf numFmtId="49" fontId="19" fillId="3" borderId="46" xfId="2" applyNumberFormat="1" applyFont="1" applyFill="1" applyBorder="1" applyAlignment="1" applyProtection="1">
      <alignment horizontal="center" vertical="center"/>
    </xf>
    <xf numFmtId="0" fontId="4" fillId="0" borderId="14" xfId="2" applyFont="1" applyBorder="1" applyAlignment="1" applyProtection="1">
      <alignment horizontal="center" vertical="center"/>
    </xf>
    <xf numFmtId="0" fontId="4" fillId="0" borderId="14" xfId="2" applyFont="1" applyBorder="1" applyAlignment="1" applyProtection="1">
      <alignment vertical="center" wrapText="1"/>
    </xf>
    <xf numFmtId="0" fontId="4" fillId="0" borderId="12" xfId="2" applyFont="1" applyBorder="1" applyProtection="1">
      <alignment vertical="center"/>
    </xf>
    <xf numFmtId="0" fontId="4" fillId="0" borderId="0" xfId="2" applyFont="1" applyAlignment="1" applyProtection="1">
      <alignment vertical="center" wrapText="1"/>
    </xf>
    <xf numFmtId="0" fontId="4" fillId="0" borderId="17" xfId="2" applyFont="1" applyBorder="1" applyAlignment="1" applyProtection="1">
      <alignment vertical="center" wrapText="1"/>
    </xf>
    <xf numFmtId="0" fontId="23" fillId="0" borderId="11" xfId="2" applyFont="1" applyBorder="1" applyAlignment="1" applyProtection="1">
      <alignment horizontal="left" vertical="center" wrapText="1"/>
    </xf>
    <xf numFmtId="0" fontId="4" fillId="0" borderId="19" xfId="2" applyFont="1" applyBorder="1" applyAlignment="1" applyProtection="1">
      <alignment vertical="center" wrapText="1"/>
    </xf>
    <xf numFmtId="0" fontId="4" fillId="0" borderId="13" xfId="2" applyFont="1" applyBorder="1" applyAlignment="1" applyProtection="1">
      <alignment horizontal="left" vertical="center"/>
    </xf>
    <xf numFmtId="0" fontId="4" fillId="0" borderId="14" xfId="2" applyFont="1" applyBorder="1" applyAlignment="1" applyProtection="1">
      <alignment horizontal="left" vertical="center"/>
    </xf>
    <xf numFmtId="0" fontId="4" fillId="0" borderId="61"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36" xfId="2" applyFont="1" applyBorder="1" applyAlignment="1" applyProtection="1">
      <alignment horizontal="center" vertical="center"/>
    </xf>
    <xf numFmtId="0" fontId="4" fillId="0" borderId="36"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57" xfId="0" applyFont="1" applyBorder="1" applyAlignment="1" applyProtection="1">
      <alignment horizontal="center" vertical="center"/>
    </xf>
    <xf numFmtId="0" fontId="4" fillId="0" borderId="56" xfId="2" applyFont="1" applyBorder="1" applyAlignment="1" applyProtection="1">
      <alignment horizontal="left" vertical="center"/>
    </xf>
    <xf numFmtId="0" fontId="4" fillId="0" borderId="42" xfId="2" applyFont="1" applyBorder="1" applyAlignment="1" applyProtection="1">
      <alignment horizontal="left" vertical="center"/>
    </xf>
    <xf numFmtId="0" fontId="19" fillId="0" borderId="42" xfId="2" applyFont="1" applyBorder="1" applyAlignment="1" applyProtection="1">
      <alignment horizontal="left" vertical="center" wrapText="1"/>
    </xf>
    <xf numFmtId="0" fontId="19" fillId="0" borderId="42" xfId="0" applyFont="1" applyBorder="1" applyAlignment="1" applyProtection="1">
      <alignment horizontal="left" vertical="center" wrapText="1"/>
    </xf>
    <xf numFmtId="0" fontId="4" fillId="0" borderId="34" xfId="0" applyFont="1" applyBorder="1" applyAlignment="1" applyProtection="1">
      <alignment horizontal="center" vertical="center"/>
    </xf>
    <xf numFmtId="0" fontId="4" fillId="0" borderId="53" xfId="2" applyFont="1" applyBorder="1" applyAlignment="1" applyProtection="1">
      <alignment horizontal="left" vertical="center"/>
    </xf>
    <xf numFmtId="0" fontId="4" fillId="0" borderId="44" xfId="2" applyFont="1" applyBorder="1" applyAlignment="1" applyProtection="1">
      <alignment horizontal="left" vertical="center"/>
    </xf>
    <xf numFmtId="0" fontId="19" fillId="0" borderId="44" xfId="2" applyFont="1" applyBorder="1" applyAlignment="1" applyProtection="1">
      <alignment horizontal="left" vertical="center" wrapText="1"/>
    </xf>
    <xf numFmtId="0" fontId="19" fillId="0" borderId="44" xfId="0" applyFont="1" applyBorder="1" applyAlignment="1" applyProtection="1">
      <alignment horizontal="left" vertical="center" wrapText="1"/>
    </xf>
    <xf numFmtId="0" fontId="4" fillId="0" borderId="64"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3" borderId="34" xfId="0" applyFont="1" applyFill="1" applyBorder="1" applyProtection="1">
      <alignment vertical="center"/>
    </xf>
    <xf numFmtId="0" fontId="4" fillId="3" borderId="53" xfId="2" applyFont="1" applyFill="1" applyBorder="1" applyAlignment="1" applyProtection="1">
      <alignment horizontal="left" vertical="center"/>
    </xf>
    <xf numFmtId="0" fontId="4" fillId="3" borderId="44" xfId="2" applyFont="1" applyFill="1" applyBorder="1" applyAlignment="1" applyProtection="1">
      <alignment horizontal="left" vertical="center"/>
    </xf>
    <xf numFmtId="0" fontId="4" fillId="3" borderId="64" xfId="0" applyFont="1" applyFill="1" applyBorder="1" applyProtection="1">
      <alignment vertical="center"/>
    </xf>
    <xf numFmtId="0" fontId="4" fillId="3" borderId="62" xfId="0" applyFont="1" applyFill="1" applyBorder="1" applyProtection="1">
      <alignment vertical="center"/>
    </xf>
    <xf numFmtId="0" fontId="4" fillId="3" borderId="63" xfId="0" applyFont="1" applyFill="1" applyBorder="1" applyProtection="1">
      <alignment vertical="center"/>
    </xf>
    <xf numFmtId="0" fontId="4" fillId="3" borderId="54" xfId="2" applyFont="1" applyFill="1" applyBorder="1" applyAlignment="1" applyProtection="1">
      <alignment horizontal="left" vertical="center"/>
    </xf>
    <xf numFmtId="0" fontId="4" fillId="3" borderId="46" xfId="2" applyFont="1" applyFill="1" applyBorder="1" applyAlignment="1" applyProtection="1">
      <alignment horizontal="left" vertical="center"/>
    </xf>
    <xf numFmtId="183" fontId="23" fillId="0" borderId="0" xfId="2" applyNumberFormat="1" applyFont="1" applyProtection="1">
      <alignment vertical="center"/>
    </xf>
    <xf numFmtId="0" fontId="23" fillId="0" borderId="19" xfId="2" applyFont="1" applyBorder="1" applyProtection="1">
      <alignment vertical="center"/>
    </xf>
    <xf numFmtId="0" fontId="23" fillId="0" borderId="11" xfId="2" applyFont="1" applyBorder="1" applyProtection="1">
      <alignment vertical="center"/>
    </xf>
    <xf numFmtId="0" fontId="23" fillId="0" borderId="11" xfId="2" applyFont="1" applyBorder="1" applyAlignment="1" applyProtection="1">
      <alignment horizontal="left" vertical="center"/>
    </xf>
    <xf numFmtId="0" fontId="23" fillId="0" borderId="0" xfId="2" applyFont="1" applyProtection="1">
      <alignment vertical="center"/>
    </xf>
    <xf numFmtId="0" fontId="23" fillId="0" borderId="17" xfId="2" applyFont="1" applyBorder="1" applyProtection="1">
      <alignment vertical="center"/>
    </xf>
    <xf numFmtId="0" fontId="23" fillId="0" borderId="0" xfId="2" applyFont="1" applyAlignment="1" applyProtection="1">
      <alignment horizontal="left" vertical="center"/>
    </xf>
    <xf numFmtId="0" fontId="23"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9">
    <cellStyle name="ハイパーリンク" xfId="18" builtinId="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0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E699"/>
      <color rgb="FFC6E0B4"/>
      <color rgb="FFCCEDFC"/>
      <color rgb="FF000000"/>
      <color rgb="FFA6A6A6"/>
      <color rgb="FFFFE1FF"/>
      <color rgb="FFE2EFDA"/>
      <color rgb="FFFF0000"/>
      <color rgb="FFEEA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C477"/>
  <sheetViews>
    <sheetView showGridLines="0" tabSelected="1" topLeftCell="B1" zoomScaleNormal="100" workbookViewId="0">
      <selection activeCell="B1" sqref="B1"/>
    </sheetView>
  </sheetViews>
  <sheetFormatPr defaultColWidth="9" defaultRowHeight="13.5" x14ac:dyDescent="0.15"/>
  <cols>
    <col min="1" max="1" width="9" style="337" hidden="1" customWidth="1"/>
    <col min="2" max="3" width="1.625" style="128" customWidth="1"/>
    <col min="4" max="4" width="5.625" style="128" customWidth="1"/>
    <col min="5" max="5" width="7.125" style="128" customWidth="1"/>
    <col min="6" max="7" width="6.375" style="128" customWidth="1"/>
    <col min="8" max="8" width="5.625" style="128" customWidth="1"/>
    <col min="9" max="9" width="1.625" style="128" customWidth="1"/>
    <col min="10" max="10" width="7.625" style="128" customWidth="1"/>
    <col min="11" max="14" width="5.625" style="128" customWidth="1"/>
    <col min="15" max="15" width="7.625" style="128" customWidth="1"/>
    <col min="16" max="16" width="1.625" style="128" customWidth="1"/>
    <col min="17" max="19" width="7.625" style="128" customWidth="1"/>
    <col min="20" max="20" width="17.625" style="128" customWidth="1"/>
    <col min="21" max="22" width="7.625" style="128" customWidth="1"/>
    <col min="23" max="23" width="6.625" style="128" customWidth="1"/>
    <col min="24" max="24" width="5.75" style="128" customWidth="1"/>
    <col min="25" max="25" width="3.625" style="128" customWidth="1"/>
    <col min="26" max="26" width="2.625" style="128" customWidth="1"/>
    <col min="27" max="27" width="3.625" style="128" customWidth="1"/>
    <col min="28" max="28" width="5.625" style="128" hidden="1" customWidth="1"/>
    <col min="29" max="29" width="8.625" style="128" hidden="1" customWidth="1"/>
    <col min="30" max="16384" width="9" style="128"/>
  </cols>
  <sheetData>
    <row r="1" spans="1:27" ht="30" customHeight="1" x14ac:dyDescent="0.15">
      <c r="A1" s="389" t="s">
        <v>358</v>
      </c>
      <c r="B1" s="126"/>
      <c r="C1" s="127" t="s">
        <v>90</v>
      </c>
      <c r="D1" s="127"/>
      <c r="U1" s="129"/>
      <c r="V1" s="129"/>
      <c r="W1" s="388" t="s">
        <v>385</v>
      </c>
      <c r="X1" s="130"/>
      <c r="Y1" s="130"/>
      <c r="Z1" s="130"/>
      <c r="AA1" s="131"/>
    </row>
    <row r="2" spans="1:27" ht="15" hidden="1" customHeight="1" x14ac:dyDescent="0.15">
      <c r="A2" s="389" t="s">
        <v>10</v>
      </c>
      <c r="B2" s="126"/>
      <c r="C2" s="132"/>
      <c r="D2" s="132"/>
      <c r="E2" s="132"/>
      <c r="F2" s="132"/>
      <c r="G2" s="132"/>
      <c r="H2" s="132"/>
      <c r="AA2" s="131"/>
    </row>
    <row r="3" spans="1:27" ht="30" customHeight="1" x14ac:dyDescent="0.15">
      <c r="A3" s="390" t="s">
        <v>386</v>
      </c>
      <c r="B3" s="133"/>
      <c r="C3" s="128" t="s">
        <v>91</v>
      </c>
      <c r="AA3" s="131"/>
    </row>
    <row r="4" spans="1:27" ht="5.25" customHeight="1" x14ac:dyDescent="0.15">
      <c r="A4" s="133"/>
      <c r="B4" s="133"/>
      <c r="C4" s="134"/>
      <c r="D4" s="135"/>
      <c r="E4" s="135"/>
      <c r="F4" s="135"/>
      <c r="G4" s="135"/>
      <c r="H4" s="135"/>
      <c r="I4" s="135"/>
      <c r="J4" s="135"/>
      <c r="K4" s="135"/>
      <c r="L4" s="135"/>
      <c r="M4" s="135"/>
      <c r="N4" s="135"/>
      <c r="O4" s="135"/>
      <c r="P4" s="135"/>
      <c r="Q4" s="135"/>
      <c r="R4" s="135"/>
      <c r="S4" s="135"/>
      <c r="T4" s="135"/>
      <c r="U4" s="135"/>
      <c r="V4" s="135"/>
      <c r="W4" s="135"/>
      <c r="X4" s="135"/>
      <c r="Y4" s="135"/>
      <c r="Z4" s="136"/>
    </row>
    <row r="5" spans="1:27" ht="15" customHeight="1" x14ac:dyDescent="0.15">
      <c r="A5" s="133"/>
      <c r="B5" s="137"/>
      <c r="C5" s="138" t="s">
        <v>87</v>
      </c>
      <c r="D5" s="139"/>
      <c r="E5" s="139"/>
      <c r="F5" s="139"/>
      <c r="G5" s="139"/>
      <c r="H5" s="139"/>
      <c r="I5" s="139"/>
      <c r="J5" s="139"/>
      <c r="K5" s="139"/>
      <c r="L5" s="139"/>
      <c r="M5" s="139"/>
      <c r="N5" s="139"/>
      <c r="O5" s="139"/>
      <c r="P5" s="139"/>
      <c r="Q5" s="139"/>
      <c r="R5" s="139"/>
      <c r="S5" s="139"/>
      <c r="T5" s="139"/>
      <c r="U5" s="139"/>
      <c r="V5" s="139"/>
      <c r="W5" s="139"/>
      <c r="X5" s="139"/>
      <c r="Y5" s="139"/>
      <c r="Z5" s="140"/>
    </row>
    <row r="6" spans="1:27" ht="15" customHeight="1" x14ac:dyDescent="0.15">
      <c r="A6" s="133"/>
      <c r="B6" s="133"/>
      <c r="C6" s="138" t="s">
        <v>7</v>
      </c>
      <c r="D6" s="139"/>
      <c r="E6" s="139"/>
      <c r="F6" s="139"/>
      <c r="G6" s="139"/>
      <c r="H6" s="139"/>
      <c r="I6" s="139"/>
      <c r="J6" s="139"/>
      <c r="K6" s="139"/>
      <c r="L6" s="139"/>
      <c r="M6" s="139"/>
      <c r="N6" s="139"/>
      <c r="O6" s="139"/>
      <c r="P6" s="139"/>
      <c r="Q6" s="139"/>
      <c r="R6" s="139"/>
      <c r="S6" s="139"/>
      <c r="T6" s="139"/>
      <c r="U6" s="139"/>
      <c r="V6" s="139"/>
      <c r="W6" s="139"/>
      <c r="X6" s="139"/>
      <c r="Y6" s="139"/>
      <c r="Z6" s="140"/>
    </row>
    <row r="7" spans="1:27" ht="15" customHeight="1" x14ac:dyDescent="0.15">
      <c r="A7" s="133"/>
      <c r="B7" s="133"/>
      <c r="C7" s="138" t="s">
        <v>8</v>
      </c>
      <c r="D7" s="139"/>
      <c r="E7" s="139"/>
      <c r="F7" s="139"/>
      <c r="G7" s="139"/>
      <c r="H7" s="139"/>
      <c r="I7" s="139"/>
      <c r="J7" s="139"/>
      <c r="K7" s="139"/>
      <c r="L7" s="139"/>
      <c r="M7" s="139"/>
      <c r="N7" s="139"/>
      <c r="O7" s="139"/>
      <c r="P7" s="139"/>
      <c r="Q7" s="139"/>
      <c r="R7" s="139"/>
      <c r="S7" s="139"/>
      <c r="T7" s="139"/>
      <c r="U7" s="139"/>
      <c r="V7" s="139"/>
      <c r="W7" s="139"/>
      <c r="X7" s="139"/>
      <c r="Y7" s="139"/>
      <c r="Z7" s="140"/>
    </row>
    <row r="8" spans="1:27" ht="15" hidden="1" customHeight="1" x14ac:dyDescent="0.15">
      <c r="A8" s="133"/>
      <c r="B8" s="133"/>
      <c r="C8" s="138"/>
      <c r="D8" s="139"/>
      <c r="E8" s="139"/>
      <c r="F8" s="139"/>
      <c r="G8" s="139"/>
      <c r="H8" s="139"/>
      <c r="I8" s="139"/>
      <c r="J8" s="139"/>
      <c r="K8" s="139"/>
      <c r="L8" s="139"/>
      <c r="M8" s="139"/>
      <c r="N8" s="139"/>
      <c r="O8" s="139"/>
      <c r="P8" s="139"/>
      <c r="Q8" s="139"/>
      <c r="R8" s="139"/>
      <c r="S8" s="139"/>
      <c r="T8" s="139"/>
      <c r="U8" s="139"/>
      <c r="V8" s="139"/>
      <c r="W8" s="139"/>
      <c r="X8" s="139"/>
      <c r="Y8" s="139"/>
      <c r="Z8" s="140"/>
    </row>
    <row r="9" spans="1:27" ht="5.25" customHeight="1" x14ac:dyDescent="0.15">
      <c r="A9" s="133"/>
      <c r="B9" s="133"/>
      <c r="C9" s="141"/>
      <c r="D9" s="142"/>
      <c r="E9" s="142"/>
      <c r="F9" s="142"/>
      <c r="G9" s="142"/>
      <c r="H9" s="142"/>
      <c r="I9" s="142"/>
      <c r="J9" s="142"/>
      <c r="K9" s="142"/>
      <c r="L9" s="142"/>
      <c r="M9" s="142"/>
      <c r="N9" s="142"/>
      <c r="O9" s="142"/>
      <c r="P9" s="142"/>
      <c r="Q9" s="142"/>
      <c r="R9" s="142"/>
      <c r="S9" s="142"/>
      <c r="T9" s="142"/>
      <c r="U9" s="142"/>
      <c r="V9" s="142"/>
      <c r="W9" s="142"/>
      <c r="X9" s="142"/>
      <c r="Y9" s="142"/>
      <c r="Z9" s="143"/>
    </row>
    <row r="10" spans="1:27" ht="30" customHeight="1" x14ac:dyDescent="0.15">
      <c r="A10" s="133"/>
      <c r="B10" s="133"/>
    </row>
    <row r="11" spans="1:27" ht="15.75" hidden="1" customHeight="1" x14ac:dyDescent="0.15">
      <c r="A11" s="144"/>
      <c r="B11" s="133"/>
    </row>
    <row r="12" spans="1:27" ht="15.75" hidden="1" customHeight="1" x14ac:dyDescent="0.15">
      <c r="A12" s="144"/>
      <c r="B12" s="133"/>
    </row>
    <row r="13" spans="1:27" ht="20.100000000000001" customHeight="1" x14ac:dyDescent="0.15">
      <c r="A13" s="133"/>
      <c r="B13" s="133"/>
      <c r="C13" s="145" t="s">
        <v>28</v>
      </c>
      <c r="D13" s="146"/>
      <c r="E13" s="146"/>
      <c r="F13" s="146"/>
      <c r="G13" s="146"/>
      <c r="H13" s="147"/>
    </row>
    <row r="14" spans="1:27" ht="15" customHeight="1" x14ac:dyDescent="0.15">
      <c r="A14" s="133"/>
      <c r="B14" s="133"/>
      <c r="C14" s="148"/>
      <c r="D14" s="149"/>
      <c r="E14" s="149"/>
      <c r="F14" s="149"/>
      <c r="G14" s="149"/>
      <c r="H14" s="149"/>
      <c r="I14" s="150"/>
      <c r="J14" s="150"/>
      <c r="K14" s="150"/>
      <c r="L14" s="150"/>
      <c r="M14" s="150"/>
      <c r="N14" s="150"/>
      <c r="O14" s="150"/>
      <c r="P14" s="150"/>
      <c r="Q14" s="150"/>
      <c r="R14" s="150"/>
      <c r="S14" s="150"/>
      <c r="T14" s="150"/>
      <c r="U14" s="150"/>
      <c r="V14" s="150"/>
      <c r="W14" s="150"/>
      <c r="X14" s="150"/>
      <c r="Y14" s="150"/>
      <c r="Z14" s="151"/>
    </row>
    <row r="15" spans="1:27" ht="15.75" hidden="1" customHeight="1" x14ac:dyDescent="0.15">
      <c r="A15" s="133"/>
      <c r="B15" s="133"/>
      <c r="C15" s="152"/>
      <c r="D15" s="153"/>
      <c r="E15" s="154"/>
      <c r="F15" s="154"/>
      <c r="G15" s="154"/>
      <c r="H15" s="154"/>
      <c r="I15" s="155"/>
      <c r="J15" s="156"/>
      <c r="K15" s="156"/>
      <c r="L15" s="156"/>
      <c r="M15" s="156"/>
      <c r="N15" s="156"/>
      <c r="O15" s="156"/>
      <c r="P15" s="156"/>
      <c r="Q15" s="156"/>
      <c r="R15" s="156"/>
      <c r="S15" s="156"/>
      <c r="T15" s="156"/>
      <c r="U15" s="156"/>
      <c r="V15" s="156"/>
      <c r="W15" s="156"/>
      <c r="X15" s="156"/>
      <c r="Y15" s="156"/>
      <c r="Z15" s="157"/>
    </row>
    <row r="16" spans="1:27" ht="15.75" hidden="1" customHeight="1" x14ac:dyDescent="0.15">
      <c r="A16" s="133"/>
      <c r="B16" s="133"/>
      <c r="C16" s="152"/>
      <c r="D16" s="153"/>
      <c r="E16" s="158"/>
      <c r="F16" s="158"/>
      <c r="G16" s="158"/>
      <c r="H16" s="158"/>
      <c r="I16" s="155"/>
      <c r="J16" s="159"/>
      <c r="K16" s="159"/>
      <c r="L16" s="159"/>
      <c r="M16" s="159"/>
      <c r="N16" s="159"/>
      <c r="O16" s="159"/>
      <c r="P16" s="159"/>
      <c r="Q16" s="159"/>
      <c r="R16" s="159"/>
      <c r="S16" s="159"/>
      <c r="T16" s="159"/>
      <c r="U16" s="159"/>
      <c r="V16" s="159"/>
      <c r="W16" s="159"/>
      <c r="X16" s="159"/>
      <c r="Y16" s="159"/>
      <c r="Z16" s="157"/>
    </row>
    <row r="17" spans="1:26" ht="15.75" hidden="1" customHeight="1" x14ac:dyDescent="0.15">
      <c r="A17" s="133"/>
      <c r="B17" s="133"/>
      <c r="C17" s="152"/>
      <c r="D17" s="153"/>
      <c r="E17" s="158"/>
      <c r="F17" s="158"/>
      <c r="G17" s="158"/>
      <c r="H17" s="158"/>
      <c r="I17" s="155"/>
      <c r="J17" s="159"/>
      <c r="K17" s="159"/>
      <c r="L17" s="159"/>
      <c r="M17" s="159"/>
      <c r="N17" s="159"/>
      <c r="O17" s="159"/>
      <c r="P17" s="159"/>
      <c r="Q17" s="159"/>
      <c r="R17" s="159"/>
      <c r="S17" s="159"/>
      <c r="T17" s="159"/>
      <c r="U17" s="159"/>
      <c r="V17" s="159"/>
      <c r="W17" s="159"/>
      <c r="X17" s="159"/>
      <c r="Y17" s="159"/>
      <c r="Z17" s="157"/>
    </row>
    <row r="18" spans="1:26" ht="15.75" hidden="1" customHeight="1" x14ac:dyDescent="0.15">
      <c r="A18" s="133"/>
      <c r="B18" s="133"/>
      <c r="C18" s="152"/>
      <c r="D18" s="153"/>
      <c r="E18" s="158"/>
      <c r="F18" s="158"/>
      <c r="G18" s="158"/>
      <c r="H18" s="158"/>
      <c r="I18" s="155"/>
      <c r="J18" s="159"/>
      <c r="K18" s="159"/>
      <c r="L18" s="159"/>
      <c r="M18" s="159"/>
      <c r="N18" s="159"/>
      <c r="O18" s="159"/>
      <c r="P18" s="159"/>
      <c r="Q18" s="159"/>
      <c r="R18" s="159"/>
      <c r="S18" s="159"/>
      <c r="T18" s="159"/>
      <c r="U18" s="159"/>
      <c r="V18" s="159"/>
      <c r="W18" s="159"/>
      <c r="X18" s="159"/>
      <c r="Y18" s="159"/>
      <c r="Z18" s="157"/>
    </row>
    <row r="19" spans="1:26" ht="15.75" hidden="1" customHeight="1" x14ac:dyDescent="0.15">
      <c r="A19" s="133"/>
      <c r="B19" s="133"/>
      <c r="C19" s="152"/>
      <c r="D19" s="153"/>
      <c r="E19" s="158"/>
      <c r="F19" s="158"/>
      <c r="G19" s="158"/>
      <c r="H19" s="158"/>
      <c r="I19" s="155"/>
      <c r="J19" s="159"/>
      <c r="K19" s="159"/>
      <c r="L19" s="159"/>
      <c r="M19" s="159"/>
      <c r="N19" s="159"/>
      <c r="O19" s="159"/>
      <c r="P19" s="159"/>
      <c r="Q19" s="159"/>
      <c r="R19" s="159"/>
      <c r="S19" s="159"/>
      <c r="T19" s="159"/>
      <c r="U19" s="159"/>
      <c r="V19" s="159"/>
      <c r="W19" s="159"/>
      <c r="X19" s="159"/>
      <c r="Y19" s="159"/>
      <c r="Z19" s="157"/>
    </row>
    <row r="20" spans="1:26" ht="20.100000000000001" customHeight="1" x14ac:dyDescent="0.15">
      <c r="A20" s="133">
        <f>IFERROR(IF(TRIM($I20)="",1001,0),3)</f>
        <v>1001</v>
      </c>
      <c r="B20" s="133"/>
      <c r="C20" s="152"/>
      <c r="D20" s="153">
        <v>1</v>
      </c>
      <c r="E20" s="128" t="s">
        <v>29</v>
      </c>
      <c r="I20" s="93"/>
      <c r="J20" s="94"/>
      <c r="K20" s="94"/>
      <c r="L20" s="94"/>
      <c r="M20" s="94"/>
      <c r="N20" s="158"/>
      <c r="O20" s="158"/>
      <c r="P20" s="158"/>
      <c r="Q20" s="158"/>
      <c r="R20" s="158"/>
      <c r="S20" s="158"/>
      <c r="T20" s="158"/>
      <c r="U20" s="158"/>
      <c r="V20" s="158"/>
      <c r="W20" s="158"/>
      <c r="X20" s="158"/>
      <c r="Y20" s="158"/>
      <c r="Z20" s="157"/>
    </row>
    <row r="21" spans="1:26" ht="20.100000000000001" customHeight="1" x14ac:dyDescent="0.15">
      <c r="A21" s="133"/>
      <c r="B21" s="133"/>
      <c r="C21" s="152"/>
      <c r="D21" s="153"/>
      <c r="E21" s="158"/>
      <c r="F21" s="158"/>
      <c r="G21" s="158"/>
      <c r="H21" s="158"/>
      <c r="I21" s="155"/>
      <c r="J21" s="160" t="s">
        <v>84</v>
      </c>
      <c r="K21" s="159"/>
      <c r="L21" s="159"/>
      <c r="M21" s="159"/>
      <c r="N21" s="159"/>
      <c r="O21" s="159"/>
      <c r="P21" s="159"/>
      <c r="Q21" s="159"/>
      <c r="R21" s="159"/>
      <c r="S21" s="159"/>
      <c r="T21" s="159"/>
      <c r="U21" s="159"/>
      <c r="V21" s="159"/>
      <c r="W21" s="159"/>
      <c r="X21" s="159"/>
      <c r="Y21" s="159"/>
      <c r="Z21" s="157"/>
    </row>
    <row r="22" spans="1:26" ht="20.100000000000001" customHeight="1" x14ac:dyDescent="0.15">
      <c r="A22" s="133">
        <f>IFERROR(IF(AND(TRIM($I22)&lt;&gt;"", OR(ISERROR(FIND("@"&amp;LEFT($I22,3)&amp;"@", 都道府県3))=FALSE, ISERROR(FIND("@"&amp;LEFT($I22,4)&amp;"@",都道府県4))=FALSE))=FALSE,1001,0),3)</f>
        <v>1001</v>
      </c>
      <c r="B22" s="133"/>
      <c r="C22" s="152"/>
      <c r="D22" s="153">
        <v>2</v>
      </c>
      <c r="E22" s="128" t="s">
        <v>30</v>
      </c>
      <c r="I22" s="95"/>
      <c r="J22" s="95"/>
      <c r="K22" s="95"/>
      <c r="L22" s="95"/>
      <c r="M22" s="95"/>
      <c r="N22" s="95"/>
      <c r="O22" s="95"/>
      <c r="P22" s="95"/>
      <c r="Q22" s="96"/>
      <c r="R22" s="95"/>
      <c r="S22" s="95"/>
      <c r="T22" s="95"/>
      <c r="U22" s="95"/>
      <c r="V22" s="95"/>
      <c r="W22" s="95"/>
      <c r="X22" s="95"/>
      <c r="Y22" s="95"/>
      <c r="Z22" s="157"/>
    </row>
    <row r="23" spans="1:26" ht="20.100000000000001" customHeight="1" x14ac:dyDescent="0.15">
      <c r="A23" s="133"/>
      <c r="B23" s="133"/>
      <c r="C23" s="152"/>
      <c r="D23" s="153"/>
      <c r="E23" s="158"/>
      <c r="F23" s="158"/>
      <c r="G23" s="158"/>
      <c r="H23" s="158"/>
      <c r="I23" s="155"/>
      <c r="J23" s="160" t="s">
        <v>360</v>
      </c>
      <c r="K23" s="159"/>
      <c r="L23" s="159"/>
      <c r="M23" s="159"/>
      <c r="N23" s="159"/>
      <c r="O23" s="159"/>
      <c r="P23" s="159"/>
      <c r="Q23" s="159"/>
      <c r="R23" s="159"/>
      <c r="S23" s="159"/>
      <c r="T23" s="159"/>
      <c r="U23" s="159"/>
      <c r="V23" s="159"/>
      <c r="W23" s="159"/>
      <c r="X23" s="159"/>
      <c r="Y23" s="159"/>
      <c r="Z23" s="157"/>
    </row>
    <row r="24" spans="1:26" ht="20.100000000000001" customHeight="1" x14ac:dyDescent="0.15">
      <c r="A24" s="133">
        <f>IFERROR(IF(TRIM($I24)="",1001,0),3)</f>
        <v>1001</v>
      </c>
      <c r="B24" s="133"/>
      <c r="C24" s="152"/>
      <c r="D24" s="153">
        <v>3</v>
      </c>
      <c r="E24" s="128" t="s">
        <v>32</v>
      </c>
      <c r="I24" s="92"/>
      <c r="J24" s="92"/>
      <c r="K24" s="92"/>
      <c r="L24" s="92"/>
      <c r="M24" s="92"/>
      <c r="N24" s="92"/>
      <c r="O24" s="92"/>
      <c r="P24" s="92"/>
      <c r="Q24" s="97"/>
      <c r="R24" s="92"/>
      <c r="S24" s="92"/>
      <c r="T24" s="92"/>
      <c r="U24" s="92"/>
      <c r="V24" s="92"/>
      <c r="W24" s="92"/>
      <c r="X24" s="92"/>
      <c r="Y24" s="92"/>
      <c r="Z24" s="157"/>
    </row>
    <row r="25" spans="1:26" ht="20.100000000000001" customHeight="1" x14ac:dyDescent="0.15">
      <c r="A25" s="133"/>
      <c r="B25" s="133"/>
      <c r="C25" s="161"/>
      <c r="D25" s="158"/>
      <c r="E25" s="158"/>
      <c r="F25" s="158"/>
      <c r="G25" s="158"/>
      <c r="H25" s="158"/>
      <c r="I25" s="155"/>
      <c r="J25" s="160" t="s">
        <v>79</v>
      </c>
      <c r="K25" s="159"/>
      <c r="L25" s="159"/>
      <c r="M25" s="159"/>
      <c r="N25" s="159"/>
      <c r="O25" s="159"/>
      <c r="P25" s="159"/>
      <c r="Q25" s="159"/>
      <c r="R25" s="159"/>
      <c r="S25" s="159"/>
      <c r="T25" s="159"/>
      <c r="U25" s="159"/>
      <c r="V25" s="159"/>
      <c r="W25" s="159"/>
      <c r="X25" s="159"/>
      <c r="Y25" s="159"/>
      <c r="Z25" s="157"/>
    </row>
    <row r="26" spans="1:26" ht="20.100000000000001" customHeight="1" x14ac:dyDescent="0.15">
      <c r="A26" s="133">
        <f>IFERROR(IF(TRIM($I26)="",1001,0),3)</f>
        <v>1001</v>
      </c>
      <c r="B26" s="133"/>
      <c r="C26" s="152"/>
      <c r="D26" s="153">
        <v>4</v>
      </c>
      <c r="E26" s="128" t="s">
        <v>33</v>
      </c>
      <c r="I26" s="92"/>
      <c r="J26" s="92"/>
      <c r="K26" s="92"/>
      <c r="L26" s="92"/>
      <c r="M26" s="92"/>
      <c r="N26" s="92"/>
      <c r="O26" s="92"/>
      <c r="P26" s="92"/>
      <c r="Q26" s="97"/>
      <c r="R26" s="92"/>
      <c r="S26" s="92"/>
      <c r="T26" s="92"/>
      <c r="U26" s="92"/>
      <c r="V26" s="92"/>
      <c r="W26" s="92"/>
      <c r="X26" s="92"/>
      <c r="Y26" s="92"/>
      <c r="Z26" s="157"/>
    </row>
    <row r="27" spans="1:26" ht="20.100000000000001" customHeight="1" x14ac:dyDescent="0.15">
      <c r="A27" s="133"/>
      <c r="B27" s="133"/>
      <c r="C27" s="161"/>
      <c r="D27" s="158"/>
      <c r="E27" s="158"/>
      <c r="F27" s="158"/>
      <c r="G27" s="158"/>
      <c r="H27" s="158"/>
      <c r="I27" s="155"/>
      <c r="J27" s="160" t="s">
        <v>80</v>
      </c>
      <c r="K27" s="159"/>
      <c r="L27" s="159"/>
      <c r="M27" s="159"/>
      <c r="N27" s="159"/>
      <c r="O27" s="159"/>
      <c r="P27" s="159"/>
      <c r="Q27" s="162"/>
      <c r="R27" s="159"/>
      <c r="S27" s="159"/>
      <c r="T27" s="159"/>
      <c r="U27" s="159"/>
      <c r="V27" s="159"/>
      <c r="W27" s="159"/>
      <c r="X27" s="159"/>
      <c r="Y27" s="159"/>
      <c r="Z27" s="163"/>
    </row>
    <row r="28" spans="1:26" ht="20.100000000000001" customHeight="1" x14ac:dyDescent="0.15">
      <c r="A28" s="133">
        <f>IFERROR(IF(TRIM($I28)="",1001,0),3)</f>
        <v>1001</v>
      </c>
      <c r="B28" s="133"/>
      <c r="C28" s="152"/>
      <c r="D28" s="153">
        <v>5</v>
      </c>
      <c r="E28" s="128" t="s">
        <v>34</v>
      </c>
      <c r="I28" s="92"/>
      <c r="J28" s="92"/>
      <c r="K28" s="92"/>
      <c r="L28" s="92"/>
      <c r="M28" s="92"/>
      <c r="N28" s="92"/>
      <c r="O28" s="92"/>
      <c r="P28" s="92"/>
      <c r="Q28" s="92"/>
      <c r="R28" s="92"/>
      <c r="S28" s="92"/>
      <c r="T28" s="92"/>
      <c r="U28" s="92"/>
      <c r="V28" s="92"/>
      <c r="W28" s="92"/>
      <c r="X28" s="92"/>
      <c r="Y28" s="92"/>
      <c r="Z28" s="157"/>
    </row>
    <row r="29" spans="1:26" ht="20.100000000000001" customHeight="1" x14ac:dyDescent="0.15">
      <c r="A29" s="133"/>
      <c r="B29" s="133"/>
      <c r="C29" s="161"/>
      <c r="D29" s="158"/>
      <c r="E29" s="158"/>
      <c r="F29" s="158"/>
      <c r="G29" s="158"/>
      <c r="H29" s="158"/>
      <c r="I29" s="155"/>
      <c r="J29" s="160" t="s">
        <v>35</v>
      </c>
      <c r="K29" s="159"/>
      <c r="L29" s="159"/>
      <c r="M29" s="159"/>
      <c r="N29" s="159"/>
      <c r="O29" s="159"/>
      <c r="P29" s="159"/>
      <c r="Q29" s="159"/>
      <c r="R29" s="159"/>
      <c r="S29" s="159"/>
      <c r="T29" s="159"/>
      <c r="U29" s="159"/>
      <c r="V29" s="159"/>
      <c r="W29" s="159"/>
      <c r="X29" s="159"/>
      <c r="Y29" s="159"/>
      <c r="Z29" s="163"/>
    </row>
    <row r="30" spans="1:26" ht="20.100000000000001" customHeight="1" x14ac:dyDescent="0.15">
      <c r="A30" s="133">
        <f>IFERROR(IF(OR(TRIM($I30)="", NOT(OR(IFERROR(SEARCH(" ",$I30),0)&gt;0, IFERROR(SEARCH("　",$I30),0)&gt;0))),1001,0),3)</f>
        <v>1001</v>
      </c>
      <c r="B30" s="133"/>
      <c r="C30" s="152"/>
      <c r="D30" s="153">
        <v>6</v>
      </c>
      <c r="E30" s="128" t="s">
        <v>36</v>
      </c>
      <c r="I30" s="92"/>
      <c r="J30" s="92"/>
      <c r="K30" s="92"/>
      <c r="L30" s="92"/>
      <c r="M30" s="92"/>
      <c r="N30" s="92"/>
      <c r="O30" s="92"/>
      <c r="P30" s="92"/>
      <c r="Q30" s="92"/>
      <c r="R30" s="92"/>
      <c r="S30" s="92"/>
      <c r="T30" s="92"/>
      <c r="U30" s="92"/>
      <c r="V30" s="92"/>
      <c r="W30" s="92"/>
      <c r="X30" s="92"/>
      <c r="Y30" s="92"/>
      <c r="Z30" s="157"/>
    </row>
    <row r="31" spans="1:26" ht="20.100000000000001" customHeight="1" x14ac:dyDescent="0.15">
      <c r="A31" s="133"/>
      <c r="B31" s="133"/>
      <c r="C31" s="161"/>
      <c r="D31" s="158"/>
      <c r="E31" s="158"/>
      <c r="F31" s="158"/>
      <c r="G31" s="158"/>
      <c r="H31" s="158"/>
      <c r="I31" s="164"/>
      <c r="J31" s="160" t="s">
        <v>37</v>
      </c>
      <c r="K31" s="160"/>
      <c r="L31" s="160"/>
      <c r="M31" s="160"/>
      <c r="N31" s="160"/>
      <c r="O31" s="160"/>
      <c r="P31" s="160"/>
      <c r="Q31" s="160"/>
      <c r="R31" s="160"/>
      <c r="S31" s="160"/>
      <c r="T31" s="160"/>
      <c r="U31" s="160"/>
      <c r="V31" s="160"/>
      <c r="W31" s="160"/>
      <c r="X31" s="160"/>
      <c r="Y31" s="160"/>
      <c r="Z31" s="163"/>
    </row>
    <row r="32" spans="1:26" ht="20.100000000000001" customHeight="1" x14ac:dyDescent="0.15">
      <c r="A32" s="133">
        <f>IFERROR(IF(OR(TRIM($I32)="", NOT(OR(IFERROR(SEARCH(" ",$I32),0)&gt;0, IFERROR(SEARCH("　",$I32),0)&gt;0))),1001,0),3)</f>
        <v>1001</v>
      </c>
      <c r="B32" s="133"/>
      <c r="C32" s="152"/>
      <c r="D32" s="153">
        <v>7</v>
      </c>
      <c r="E32" s="128" t="s">
        <v>38</v>
      </c>
      <c r="I32" s="92"/>
      <c r="J32" s="92"/>
      <c r="K32" s="92"/>
      <c r="L32" s="92"/>
      <c r="M32" s="92"/>
      <c r="N32" s="92"/>
      <c r="O32" s="92"/>
      <c r="P32" s="92"/>
      <c r="Q32" s="92"/>
      <c r="R32" s="92"/>
      <c r="S32" s="92"/>
      <c r="T32" s="92"/>
      <c r="U32" s="92"/>
      <c r="V32" s="92"/>
      <c r="W32" s="92"/>
      <c r="X32" s="92"/>
      <c r="Y32" s="92"/>
      <c r="Z32" s="157"/>
    </row>
    <row r="33" spans="1:27" ht="20.100000000000001" customHeight="1" x14ac:dyDescent="0.15">
      <c r="A33" s="133"/>
      <c r="B33" s="133"/>
      <c r="C33" s="161"/>
      <c r="D33" s="158"/>
      <c r="E33" s="158"/>
      <c r="F33" s="158"/>
      <c r="G33" s="158"/>
      <c r="H33" s="158"/>
      <c r="I33" s="164"/>
      <c r="J33" s="160" t="s">
        <v>39</v>
      </c>
      <c r="K33" s="160"/>
      <c r="L33" s="160"/>
      <c r="M33" s="160"/>
      <c r="N33" s="160"/>
      <c r="O33" s="160"/>
      <c r="P33" s="160"/>
      <c r="Q33" s="160"/>
      <c r="R33" s="160"/>
      <c r="S33" s="160"/>
      <c r="T33" s="160"/>
      <c r="U33" s="160"/>
      <c r="V33" s="160"/>
      <c r="W33" s="160"/>
      <c r="X33" s="160"/>
      <c r="Y33" s="160"/>
      <c r="Z33" s="157"/>
    </row>
    <row r="34" spans="1:27" ht="20.100000000000001" customHeight="1" x14ac:dyDescent="0.15">
      <c r="A34" s="133">
        <f>IFERROR(IF(NOT(AND(TRIM($I34)&lt;&gt;"",ISNUMBER(VALUE(SUBSTITUTE($I34,"-",""))), IFERROR(SEARCH("-",$I34),0)&gt;0)),1001,0),3)</f>
        <v>1001</v>
      </c>
      <c r="B34" s="133"/>
      <c r="C34" s="152"/>
      <c r="D34" s="153">
        <v>8</v>
      </c>
      <c r="E34" s="128" t="s">
        <v>40</v>
      </c>
      <c r="I34" s="92"/>
      <c r="J34" s="92"/>
      <c r="K34" s="92"/>
      <c r="L34" s="92"/>
      <c r="M34" s="92"/>
      <c r="O34" s="165" t="s">
        <v>41</v>
      </c>
      <c r="P34" s="92"/>
      <c r="Q34" s="92"/>
      <c r="R34" s="128" t="s">
        <v>42</v>
      </c>
      <c r="Y34" s="159"/>
      <c r="Z34" s="157"/>
    </row>
    <row r="35" spans="1:27" ht="20.100000000000001" customHeight="1" x14ac:dyDescent="0.15">
      <c r="A35" s="133"/>
      <c r="B35" s="133"/>
      <c r="C35" s="161"/>
      <c r="D35" s="158"/>
      <c r="E35" s="158"/>
      <c r="F35" s="158"/>
      <c r="G35" s="158"/>
      <c r="H35" s="158"/>
      <c r="I35" s="155"/>
      <c r="J35" s="160" t="s">
        <v>43</v>
      </c>
      <c r="K35" s="159"/>
      <c r="L35" s="159"/>
      <c r="M35" s="159"/>
      <c r="N35" s="159"/>
      <c r="O35" s="159"/>
      <c r="P35" s="159"/>
      <c r="Q35" s="159"/>
      <c r="R35" s="159"/>
      <c r="S35" s="159"/>
      <c r="T35" s="159"/>
      <c r="U35" s="159"/>
      <c r="V35" s="159"/>
      <c r="W35" s="159"/>
      <c r="X35" s="159"/>
      <c r="Y35" s="159"/>
      <c r="Z35" s="157"/>
    </row>
    <row r="36" spans="1:27" ht="20.100000000000001" customHeight="1" x14ac:dyDescent="0.15">
      <c r="A36" s="133">
        <f>IFERROR(IF(NOT(AND(TRIM($I36)&lt;&gt;"",ISNUMBER(VALUE(SUBSTITUTE($I36,"-",""))), IFERROR(SEARCH("-",$I36),0)&gt;0)),1001,0),3)</f>
        <v>1001</v>
      </c>
      <c r="B36" s="133"/>
      <c r="C36" s="152"/>
      <c r="D36" s="153">
        <v>9</v>
      </c>
      <c r="E36" s="128" t="s">
        <v>44</v>
      </c>
      <c r="I36" s="92"/>
      <c r="J36" s="92"/>
      <c r="K36" s="92"/>
      <c r="L36" s="92"/>
      <c r="M36" s="92"/>
      <c r="N36" s="159"/>
      <c r="O36" s="159"/>
      <c r="P36" s="159"/>
      <c r="Q36" s="159"/>
      <c r="R36" s="159"/>
      <c r="S36" s="159"/>
      <c r="T36" s="159"/>
      <c r="U36" s="159"/>
      <c r="V36" s="159"/>
      <c r="W36" s="159"/>
      <c r="X36" s="159"/>
      <c r="Y36" s="159"/>
      <c r="Z36" s="157"/>
    </row>
    <row r="37" spans="1:27" ht="30" customHeight="1" x14ac:dyDescent="0.15">
      <c r="A37" s="133"/>
      <c r="B37" s="133"/>
      <c r="C37" s="161"/>
      <c r="D37" s="158"/>
      <c r="E37" s="158"/>
      <c r="F37" s="158"/>
      <c r="G37" s="158"/>
      <c r="H37" s="158"/>
      <c r="I37" s="155"/>
      <c r="J37" s="166" t="s">
        <v>350</v>
      </c>
      <c r="K37" s="166"/>
      <c r="L37" s="166"/>
      <c r="M37" s="166"/>
      <c r="N37" s="166"/>
      <c r="O37" s="166"/>
      <c r="P37" s="166"/>
      <c r="Q37" s="166"/>
      <c r="R37" s="166"/>
      <c r="S37" s="166"/>
      <c r="T37" s="166"/>
      <c r="U37" s="166"/>
      <c r="V37" s="166"/>
      <c r="W37" s="166"/>
      <c r="X37" s="166"/>
      <c r="Y37" s="166"/>
      <c r="Z37" s="157"/>
    </row>
    <row r="38" spans="1:27" ht="20.100000000000001" customHeight="1" x14ac:dyDescent="0.15">
      <c r="A38" s="133">
        <f>IFERROR(IF(NOT(IFERROR(SEARCH("@",$I38),0)&gt;0),1001,0),3)</f>
        <v>1001</v>
      </c>
      <c r="B38" s="133"/>
      <c r="C38" s="161"/>
      <c r="D38" s="153">
        <v>10</v>
      </c>
      <c r="E38" s="128" t="s">
        <v>45</v>
      </c>
      <c r="I38" s="100"/>
      <c r="J38" s="92"/>
      <c r="K38" s="92"/>
      <c r="L38" s="92"/>
      <c r="M38" s="92"/>
      <c r="N38" s="92"/>
      <c r="O38" s="92"/>
      <c r="P38" s="92"/>
      <c r="Q38" s="98"/>
      <c r="R38" s="92"/>
      <c r="S38" s="92"/>
      <c r="T38" s="92"/>
      <c r="U38" s="92"/>
      <c r="V38" s="92"/>
      <c r="W38" s="92"/>
      <c r="X38" s="92"/>
      <c r="Y38" s="92"/>
      <c r="Z38" s="157"/>
    </row>
    <row r="39" spans="1:27" ht="20.100000000000001" customHeight="1" x14ac:dyDescent="0.15">
      <c r="A39" s="133"/>
      <c r="B39" s="133"/>
      <c r="C39" s="161"/>
      <c r="D39" s="153"/>
      <c r="I39" s="155"/>
      <c r="J39" s="167" t="s">
        <v>82</v>
      </c>
      <c r="K39" s="168"/>
      <c r="L39" s="160"/>
      <c r="M39" s="160"/>
      <c r="N39" s="160"/>
      <c r="O39" s="160"/>
      <c r="P39" s="160"/>
      <c r="Q39" s="169"/>
      <c r="R39" s="160"/>
      <c r="S39" s="160"/>
      <c r="T39" s="160"/>
      <c r="U39" s="160"/>
      <c r="V39" s="160"/>
      <c r="W39" s="160"/>
      <c r="X39" s="160"/>
      <c r="Y39" s="160"/>
      <c r="Z39" s="158"/>
      <c r="AA39" s="170"/>
    </row>
    <row r="40" spans="1:27" ht="20.100000000000001" customHeight="1" x14ac:dyDescent="0.15">
      <c r="A40" s="133">
        <f>IFERROR(IF(AND($I40&lt;&gt;"一致する", $I40&lt;&gt;"一致しない"),1001,0),3)</f>
        <v>0</v>
      </c>
      <c r="B40" s="133"/>
      <c r="C40" s="152"/>
      <c r="D40" s="153">
        <v>11</v>
      </c>
      <c r="E40" s="128" t="s">
        <v>46</v>
      </c>
      <c r="I40" s="92" t="s">
        <v>357</v>
      </c>
      <c r="J40" s="92"/>
      <c r="K40" s="92"/>
      <c r="L40" s="92"/>
      <c r="M40" s="92"/>
      <c r="N40" s="158"/>
      <c r="O40" s="158"/>
      <c r="P40" s="158"/>
      <c r="Q40" s="158"/>
      <c r="R40" s="158"/>
      <c r="S40" s="158"/>
      <c r="T40" s="158"/>
      <c r="U40" s="158"/>
      <c r="V40" s="158"/>
      <c r="W40" s="158"/>
      <c r="X40" s="158"/>
      <c r="Y40" s="158"/>
      <c r="Z40" s="157"/>
      <c r="AA40" s="158"/>
    </row>
    <row r="41" spans="1:27" ht="20.100000000000001" customHeight="1" x14ac:dyDescent="0.15">
      <c r="A41" s="133"/>
      <c r="B41" s="133"/>
      <c r="C41" s="161"/>
      <c r="D41" s="158"/>
      <c r="E41" s="158"/>
      <c r="F41" s="158"/>
      <c r="G41" s="158"/>
      <c r="H41" s="158"/>
      <c r="I41" s="164"/>
      <c r="J41" s="171" t="s">
        <v>75</v>
      </c>
      <c r="K41" s="160"/>
      <c r="L41" s="160"/>
      <c r="M41" s="160"/>
      <c r="N41" s="160"/>
      <c r="O41" s="160"/>
      <c r="P41" s="160"/>
      <c r="Q41" s="160"/>
      <c r="R41" s="160"/>
      <c r="S41" s="160"/>
      <c r="T41" s="160"/>
      <c r="U41" s="160"/>
      <c r="V41" s="160"/>
      <c r="W41" s="160"/>
      <c r="X41" s="160"/>
      <c r="Y41" s="160"/>
      <c r="Z41" s="172"/>
      <c r="AA41" s="158"/>
    </row>
    <row r="42" spans="1:27" ht="20.100000000000001" customHeight="1" x14ac:dyDescent="0.15">
      <c r="A42" s="133"/>
      <c r="B42" s="133"/>
      <c r="C42" s="173"/>
      <c r="D42" s="174"/>
      <c r="E42" s="174"/>
      <c r="F42" s="174"/>
      <c r="G42" s="174"/>
      <c r="H42" s="174"/>
      <c r="I42" s="175"/>
      <c r="J42" s="175"/>
      <c r="K42" s="176"/>
      <c r="L42" s="175"/>
      <c r="M42" s="175"/>
      <c r="N42" s="175"/>
      <c r="O42" s="175"/>
      <c r="P42" s="175"/>
      <c r="Q42" s="175"/>
      <c r="R42" s="175"/>
      <c r="S42" s="175"/>
      <c r="T42" s="175"/>
      <c r="U42" s="175"/>
      <c r="V42" s="175"/>
      <c r="W42" s="175"/>
      <c r="X42" s="175"/>
      <c r="Y42" s="175"/>
      <c r="Z42" s="177"/>
    </row>
    <row r="43" spans="1:27" ht="15" customHeight="1" x14ac:dyDescent="0.15">
      <c r="A43" s="133"/>
      <c r="B43" s="133"/>
      <c r="C43" s="158"/>
      <c r="D43" s="158"/>
      <c r="E43" s="158"/>
      <c r="F43" s="158"/>
      <c r="G43" s="158"/>
      <c r="H43" s="158"/>
      <c r="I43" s="178"/>
      <c r="J43" s="179"/>
      <c r="K43" s="179"/>
      <c r="L43" s="179"/>
      <c r="M43" s="179"/>
      <c r="N43" s="179"/>
      <c r="O43" s="179"/>
      <c r="P43" s="179"/>
      <c r="Q43" s="179"/>
      <c r="R43" s="179"/>
      <c r="S43" s="179"/>
      <c r="T43" s="179"/>
      <c r="U43" s="179"/>
      <c r="V43" s="179"/>
      <c r="W43" s="179"/>
      <c r="X43" s="179"/>
      <c r="Y43" s="179"/>
      <c r="Z43" s="158"/>
    </row>
    <row r="44" spans="1:27" ht="15.75" hidden="1" customHeight="1" x14ac:dyDescent="0.15">
      <c r="A44" s="133"/>
      <c r="B44" s="133"/>
      <c r="C44" s="158"/>
      <c r="D44" s="158"/>
      <c r="E44" s="158"/>
      <c r="F44" s="158"/>
      <c r="G44" s="158"/>
      <c r="H44" s="158"/>
      <c r="I44" s="179"/>
      <c r="J44" s="158"/>
      <c r="K44" s="158"/>
      <c r="L44" s="158"/>
      <c r="M44" s="158"/>
      <c r="N44" s="158"/>
      <c r="O44" s="158"/>
      <c r="P44" s="158"/>
      <c r="Q44" s="158"/>
      <c r="R44" s="158"/>
      <c r="S44" s="158"/>
      <c r="T44" s="158"/>
      <c r="U44" s="158"/>
      <c r="V44" s="158"/>
      <c r="W44" s="158"/>
      <c r="X44" s="158"/>
      <c r="Y44" s="158"/>
      <c r="Z44" s="158"/>
    </row>
    <row r="45" spans="1:27" ht="15.75" hidden="1" customHeight="1" x14ac:dyDescent="0.15">
      <c r="A45" s="133"/>
      <c r="B45" s="133"/>
      <c r="C45" s="158"/>
      <c r="D45" s="158"/>
      <c r="E45" s="158"/>
      <c r="F45" s="158"/>
      <c r="G45" s="158"/>
      <c r="H45" s="158"/>
      <c r="I45" s="179"/>
      <c r="J45" s="158"/>
      <c r="K45" s="158"/>
      <c r="L45" s="158"/>
      <c r="M45" s="158"/>
      <c r="N45" s="158"/>
      <c r="O45" s="158"/>
      <c r="P45" s="158"/>
      <c r="Q45" s="158"/>
      <c r="R45" s="158"/>
      <c r="S45" s="158"/>
      <c r="T45" s="158"/>
      <c r="U45" s="158"/>
      <c r="V45" s="158"/>
      <c r="W45" s="158"/>
      <c r="X45" s="158"/>
      <c r="Y45" s="158"/>
      <c r="Z45" s="158"/>
    </row>
    <row r="46" spans="1:27" ht="15.75" hidden="1" customHeight="1" x14ac:dyDescent="0.15">
      <c r="A46" s="133"/>
      <c r="B46" s="133"/>
      <c r="C46" s="158"/>
      <c r="D46" s="158"/>
      <c r="E46" s="158"/>
      <c r="F46" s="158"/>
      <c r="G46" s="158"/>
      <c r="H46" s="158"/>
      <c r="I46" s="179"/>
      <c r="J46" s="158"/>
      <c r="K46" s="158"/>
      <c r="L46" s="158"/>
      <c r="M46" s="158"/>
      <c r="N46" s="158"/>
      <c r="O46" s="158"/>
      <c r="P46" s="158"/>
      <c r="Q46" s="158"/>
      <c r="R46" s="158"/>
      <c r="S46" s="158"/>
      <c r="T46" s="158"/>
      <c r="U46" s="158"/>
      <c r="V46" s="158"/>
      <c r="W46" s="158"/>
      <c r="X46" s="158"/>
      <c r="Y46" s="158"/>
      <c r="Z46" s="158"/>
    </row>
    <row r="47" spans="1:27" ht="15.75" hidden="1" customHeight="1" x14ac:dyDescent="0.15">
      <c r="A47" s="133"/>
      <c r="B47" s="133"/>
      <c r="C47" s="158"/>
      <c r="D47" s="158"/>
      <c r="E47" s="158"/>
      <c r="F47" s="158"/>
      <c r="G47" s="158"/>
      <c r="H47" s="158"/>
      <c r="I47" s="179"/>
      <c r="J47" s="158"/>
      <c r="K47" s="158"/>
      <c r="L47" s="158"/>
      <c r="M47" s="158"/>
      <c r="N47" s="158"/>
      <c r="O47" s="158"/>
      <c r="P47" s="158"/>
      <c r="Q47" s="158"/>
      <c r="R47" s="158"/>
      <c r="S47" s="158"/>
      <c r="T47" s="158"/>
      <c r="U47" s="158"/>
      <c r="V47" s="158"/>
      <c r="W47" s="158"/>
      <c r="X47" s="158"/>
      <c r="Y47" s="158"/>
      <c r="Z47" s="158"/>
    </row>
    <row r="48" spans="1:27" ht="15.75" hidden="1" customHeight="1" x14ac:dyDescent="0.15">
      <c r="A48" s="133"/>
      <c r="B48" s="133"/>
      <c r="C48" s="158"/>
      <c r="D48" s="158"/>
      <c r="E48" s="158"/>
      <c r="F48" s="158"/>
      <c r="G48" s="158"/>
      <c r="H48" s="158"/>
      <c r="I48" s="179"/>
      <c r="J48" s="158"/>
      <c r="K48" s="158"/>
      <c r="L48" s="158"/>
      <c r="M48" s="158"/>
      <c r="N48" s="158"/>
      <c r="O48" s="158"/>
      <c r="P48" s="158"/>
      <c r="Q48" s="158"/>
      <c r="R48" s="158"/>
      <c r="S48" s="158"/>
      <c r="T48" s="158"/>
      <c r="U48" s="158"/>
      <c r="V48" s="158"/>
      <c r="W48" s="158"/>
      <c r="X48" s="158"/>
      <c r="Y48" s="158"/>
      <c r="Z48" s="158"/>
    </row>
    <row r="49" spans="1:26" ht="15.75" hidden="1" customHeight="1" x14ac:dyDescent="0.15">
      <c r="A49" s="133"/>
      <c r="B49" s="133"/>
      <c r="C49" s="158"/>
      <c r="D49" s="158"/>
      <c r="E49" s="158"/>
      <c r="F49" s="158"/>
      <c r="G49" s="158"/>
      <c r="H49" s="158"/>
      <c r="I49" s="179"/>
      <c r="J49" s="158"/>
      <c r="K49" s="158"/>
      <c r="L49" s="158"/>
      <c r="M49" s="158"/>
      <c r="N49" s="158"/>
      <c r="O49" s="158"/>
      <c r="P49" s="158"/>
      <c r="Q49" s="158"/>
      <c r="R49" s="158"/>
      <c r="S49" s="158"/>
      <c r="T49" s="158"/>
      <c r="U49" s="158"/>
      <c r="V49" s="158"/>
      <c r="W49" s="158"/>
      <c r="X49" s="158"/>
      <c r="Y49" s="158"/>
      <c r="Z49" s="158"/>
    </row>
    <row r="50" spans="1:26" ht="15.75" hidden="1" customHeight="1" x14ac:dyDescent="0.15">
      <c r="A50" s="133"/>
      <c r="B50" s="133"/>
      <c r="C50" s="158"/>
      <c r="D50" s="158"/>
      <c r="E50" s="158"/>
      <c r="F50" s="158"/>
      <c r="G50" s="158"/>
      <c r="H50" s="158"/>
      <c r="I50" s="179"/>
      <c r="J50" s="158"/>
      <c r="K50" s="158"/>
      <c r="L50" s="158"/>
      <c r="M50" s="158"/>
      <c r="N50" s="158"/>
      <c r="O50" s="158"/>
      <c r="P50" s="158"/>
      <c r="Q50" s="158"/>
      <c r="R50" s="158"/>
      <c r="S50" s="158"/>
      <c r="T50" s="158"/>
      <c r="U50" s="158"/>
      <c r="V50" s="158"/>
      <c r="W50" s="158"/>
      <c r="X50" s="158"/>
      <c r="Y50" s="158"/>
      <c r="Z50" s="158"/>
    </row>
    <row r="51" spans="1:26" ht="15.75" hidden="1" customHeight="1" x14ac:dyDescent="0.15">
      <c r="A51" s="133"/>
      <c r="B51" s="133"/>
      <c r="C51" s="158"/>
      <c r="D51" s="158"/>
      <c r="E51" s="158"/>
      <c r="F51" s="158"/>
      <c r="G51" s="158"/>
      <c r="H51" s="158"/>
      <c r="I51" s="179"/>
      <c r="J51" s="158"/>
      <c r="K51" s="158"/>
      <c r="L51" s="158"/>
      <c r="M51" s="158"/>
      <c r="N51" s="158"/>
      <c r="O51" s="158"/>
      <c r="P51" s="158"/>
      <c r="Q51" s="158"/>
      <c r="R51" s="158"/>
      <c r="S51" s="158"/>
      <c r="T51" s="158"/>
      <c r="U51" s="158"/>
      <c r="V51" s="158"/>
      <c r="W51" s="158"/>
      <c r="X51" s="158"/>
      <c r="Y51" s="158"/>
      <c r="Z51" s="158"/>
    </row>
    <row r="52" spans="1:26" ht="15.75" hidden="1" customHeight="1" x14ac:dyDescent="0.15">
      <c r="A52" s="133"/>
      <c r="B52" s="133"/>
      <c r="C52" s="158"/>
      <c r="D52" s="158"/>
      <c r="E52" s="158"/>
      <c r="F52" s="158"/>
      <c r="G52" s="158"/>
      <c r="H52" s="158"/>
      <c r="I52" s="179"/>
      <c r="J52" s="158"/>
      <c r="K52" s="158"/>
      <c r="L52" s="158"/>
      <c r="M52" s="158"/>
      <c r="N52" s="158"/>
      <c r="O52" s="158"/>
      <c r="P52" s="158"/>
      <c r="Q52" s="158"/>
      <c r="R52" s="158"/>
      <c r="S52" s="158"/>
      <c r="T52" s="158"/>
      <c r="U52" s="158"/>
      <c r="V52" s="158"/>
      <c r="W52" s="158"/>
      <c r="X52" s="158"/>
      <c r="Y52" s="158"/>
      <c r="Z52" s="158"/>
    </row>
    <row r="53" spans="1:26" ht="15.75" hidden="1" customHeight="1" x14ac:dyDescent="0.15">
      <c r="A53" s="133"/>
      <c r="B53" s="133"/>
      <c r="C53" s="158"/>
      <c r="D53" s="158"/>
      <c r="E53" s="158"/>
      <c r="F53" s="158"/>
      <c r="G53" s="158"/>
      <c r="H53" s="158"/>
      <c r="I53" s="179"/>
      <c r="J53" s="158"/>
      <c r="K53" s="158"/>
      <c r="L53" s="158"/>
      <c r="M53" s="158"/>
      <c r="N53" s="158"/>
      <c r="O53" s="158"/>
      <c r="P53" s="158"/>
      <c r="Q53" s="158"/>
      <c r="R53" s="158"/>
      <c r="S53" s="158"/>
      <c r="T53" s="158"/>
      <c r="U53" s="158"/>
      <c r="V53" s="158"/>
      <c r="W53" s="158"/>
      <c r="X53" s="158"/>
      <c r="Y53" s="158"/>
      <c r="Z53" s="158"/>
    </row>
    <row r="54" spans="1:26" ht="15.75" hidden="1" customHeight="1" x14ac:dyDescent="0.15">
      <c r="A54" s="133"/>
      <c r="B54" s="133"/>
      <c r="C54" s="158"/>
      <c r="D54" s="158"/>
      <c r="E54" s="158"/>
      <c r="F54" s="158"/>
      <c r="G54" s="158"/>
      <c r="H54" s="158"/>
      <c r="I54" s="179"/>
      <c r="J54" s="158"/>
      <c r="K54" s="158"/>
      <c r="L54" s="158"/>
      <c r="M54" s="158"/>
      <c r="N54" s="158"/>
      <c r="O54" s="158"/>
      <c r="P54" s="158"/>
      <c r="Q54" s="158"/>
      <c r="R54" s="158"/>
      <c r="S54" s="158"/>
      <c r="T54" s="158"/>
      <c r="U54" s="158"/>
      <c r="V54" s="158"/>
      <c r="W54" s="158"/>
      <c r="X54" s="158"/>
      <c r="Y54" s="158"/>
      <c r="Z54" s="158"/>
    </row>
    <row r="55" spans="1:26" ht="15.75" hidden="1" customHeight="1" x14ac:dyDescent="0.15">
      <c r="A55" s="133"/>
      <c r="B55" s="133"/>
      <c r="C55" s="158"/>
      <c r="D55" s="158"/>
      <c r="E55" s="158"/>
      <c r="F55" s="158"/>
      <c r="G55" s="158"/>
      <c r="H55" s="158"/>
      <c r="I55" s="179"/>
      <c r="J55" s="158"/>
      <c r="K55" s="158"/>
      <c r="L55" s="158"/>
      <c r="M55" s="158"/>
      <c r="N55" s="158"/>
      <c r="O55" s="158"/>
      <c r="P55" s="158"/>
      <c r="Q55" s="158"/>
      <c r="R55" s="158"/>
      <c r="S55" s="158"/>
      <c r="T55" s="158"/>
      <c r="U55" s="158"/>
      <c r="V55" s="158"/>
      <c r="W55" s="158"/>
      <c r="X55" s="158"/>
      <c r="Y55" s="158"/>
      <c r="Z55" s="158"/>
    </row>
    <row r="56" spans="1:26" ht="15.75" hidden="1" customHeight="1" x14ac:dyDescent="0.15">
      <c r="A56" s="133"/>
      <c r="B56" s="133"/>
      <c r="C56" s="158"/>
      <c r="D56" s="158"/>
      <c r="E56" s="158"/>
      <c r="F56" s="158"/>
      <c r="G56" s="158"/>
      <c r="H56" s="158"/>
      <c r="I56" s="179"/>
      <c r="J56" s="158"/>
      <c r="K56" s="158"/>
      <c r="L56" s="158"/>
      <c r="M56" s="158"/>
      <c r="N56" s="158"/>
      <c r="O56" s="158"/>
      <c r="P56" s="158"/>
      <c r="Q56" s="158"/>
      <c r="R56" s="158"/>
      <c r="S56" s="158"/>
      <c r="T56" s="158"/>
      <c r="U56" s="158"/>
      <c r="V56" s="158"/>
      <c r="W56" s="158"/>
      <c r="X56" s="158"/>
      <c r="Y56" s="158"/>
      <c r="Z56" s="158"/>
    </row>
    <row r="57" spans="1:26" ht="15.75" hidden="1" customHeight="1" x14ac:dyDescent="0.15">
      <c r="A57" s="133"/>
      <c r="B57" s="133"/>
      <c r="C57" s="158"/>
      <c r="D57" s="158"/>
      <c r="E57" s="158"/>
      <c r="F57" s="158"/>
      <c r="G57" s="158"/>
      <c r="H57" s="158"/>
      <c r="I57" s="179"/>
      <c r="J57" s="158"/>
      <c r="K57" s="158"/>
      <c r="L57" s="158"/>
      <c r="M57" s="158"/>
      <c r="N57" s="158"/>
      <c r="O57" s="158"/>
      <c r="P57" s="158"/>
      <c r="Q57" s="158"/>
      <c r="R57" s="158"/>
      <c r="S57" s="158"/>
      <c r="T57" s="158"/>
      <c r="U57" s="158"/>
      <c r="V57" s="158"/>
      <c r="W57" s="158"/>
      <c r="X57" s="158"/>
      <c r="Y57" s="158"/>
      <c r="Z57" s="158"/>
    </row>
    <row r="58" spans="1:26" ht="15.75" hidden="1" customHeight="1" x14ac:dyDescent="0.15">
      <c r="A58" s="133"/>
      <c r="B58" s="133"/>
      <c r="C58" s="158"/>
      <c r="D58" s="158"/>
      <c r="E58" s="158"/>
      <c r="F58" s="158"/>
      <c r="G58" s="158"/>
      <c r="H58" s="158"/>
      <c r="I58" s="179"/>
      <c r="J58" s="158"/>
      <c r="K58" s="158"/>
      <c r="L58" s="158"/>
      <c r="M58" s="158"/>
      <c r="N58" s="158"/>
      <c r="O58" s="158"/>
      <c r="P58" s="158"/>
      <c r="Q58" s="158"/>
      <c r="R58" s="158"/>
      <c r="S58" s="158"/>
      <c r="T58" s="158"/>
      <c r="U58" s="158"/>
      <c r="V58" s="158"/>
      <c r="W58" s="158"/>
      <c r="X58" s="158"/>
      <c r="Y58" s="158"/>
      <c r="Z58" s="158"/>
    </row>
    <row r="59" spans="1:26" ht="15" customHeight="1" x14ac:dyDescent="0.15">
      <c r="A59" s="133"/>
      <c r="B59" s="133"/>
      <c r="C59" s="158"/>
      <c r="D59" s="158"/>
      <c r="E59" s="158"/>
      <c r="F59" s="158"/>
      <c r="G59" s="158"/>
      <c r="H59" s="158"/>
      <c r="I59" s="179"/>
      <c r="J59" s="158"/>
      <c r="K59" s="158"/>
      <c r="L59" s="158"/>
      <c r="M59" s="158"/>
      <c r="N59" s="158"/>
      <c r="O59" s="158"/>
      <c r="P59" s="158"/>
      <c r="Q59" s="158"/>
      <c r="R59" s="158"/>
      <c r="S59" s="158"/>
      <c r="T59" s="158"/>
      <c r="U59" s="158"/>
      <c r="V59" s="158"/>
      <c r="W59" s="158"/>
      <c r="X59" s="158"/>
      <c r="Y59" s="158"/>
      <c r="Z59" s="158"/>
    </row>
    <row r="60" spans="1:26" ht="20.100000000000001" customHeight="1" x14ac:dyDescent="0.15">
      <c r="A60" s="133"/>
      <c r="B60" s="133"/>
      <c r="C60" s="145" t="s">
        <v>47</v>
      </c>
      <c r="D60" s="146"/>
      <c r="E60" s="146"/>
      <c r="F60" s="146"/>
      <c r="G60" s="146"/>
      <c r="H60" s="147"/>
      <c r="I60" s="180"/>
    </row>
    <row r="61" spans="1:26" ht="15" customHeight="1" x14ac:dyDescent="0.15">
      <c r="A61" s="133"/>
      <c r="B61" s="133"/>
      <c r="C61" s="148"/>
      <c r="D61" s="149"/>
      <c r="E61" s="149"/>
      <c r="F61" s="149"/>
      <c r="G61" s="149"/>
      <c r="H61" s="149"/>
      <c r="I61" s="150"/>
      <c r="J61" s="150"/>
      <c r="K61" s="150"/>
      <c r="L61" s="150"/>
      <c r="M61" s="150"/>
      <c r="N61" s="150"/>
      <c r="O61" s="150"/>
      <c r="P61" s="150"/>
      <c r="Q61" s="150"/>
      <c r="R61" s="150"/>
      <c r="S61" s="150"/>
      <c r="T61" s="150"/>
      <c r="U61" s="150"/>
      <c r="V61" s="150"/>
      <c r="W61" s="150"/>
      <c r="X61" s="150"/>
      <c r="Y61" s="150"/>
      <c r="Z61" s="151"/>
    </row>
    <row r="62" spans="1:26" ht="20.100000000000001" customHeight="1" x14ac:dyDescent="0.15">
      <c r="A62" s="133"/>
      <c r="B62" s="133"/>
      <c r="C62" s="148"/>
      <c r="D62" s="181" t="s">
        <v>48</v>
      </c>
      <c r="E62" s="181"/>
      <c r="F62" s="181"/>
      <c r="G62" s="181"/>
      <c r="H62" s="181"/>
      <c r="I62" s="181"/>
      <c r="J62" s="181"/>
      <c r="K62" s="181"/>
      <c r="L62" s="181"/>
      <c r="M62" s="181"/>
      <c r="N62" s="181"/>
      <c r="O62" s="181"/>
      <c r="P62" s="181"/>
      <c r="Q62" s="181"/>
      <c r="R62" s="181"/>
      <c r="S62" s="181"/>
      <c r="T62" s="181"/>
      <c r="U62" s="181"/>
      <c r="V62" s="181"/>
      <c r="W62" s="181"/>
      <c r="X62" s="181"/>
      <c r="Y62" s="181"/>
      <c r="Z62" s="157"/>
    </row>
    <row r="63" spans="1:26" ht="20.100000000000001" customHeight="1" x14ac:dyDescent="0.15">
      <c r="A63" s="133">
        <f>IFERROR(IF(AND($I63&lt;&gt;"しない", $I63&lt;&gt;"する"),1001,0),3)</f>
        <v>1001</v>
      </c>
      <c r="B63" s="133"/>
      <c r="C63" s="152"/>
      <c r="D63" s="153">
        <v>1</v>
      </c>
      <c r="E63" s="158" t="s">
        <v>49</v>
      </c>
      <c r="F63" s="158"/>
      <c r="G63" s="158"/>
      <c r="H63" s="158"/>
      <c r="I63" s="92"/>
      <c r="J63" s="92"/>
      <c r="K63" s="92"/>
      <c r="L63" s="92"/>
      <c r="M63" s="92"/>
      <c r="N63" s="158"/>
      <c r="O63" s="158"/>
      <c r="P63" s="158"/>
      <c r="Q63" s="158"/>
      <c r="R63" s="158"/>
      <c r="S63" s="158"/>
      <c r="T63" s="158"/>
      <c r="U63" s="158"/>
      <c r="V63" s="158"/>
      <c r="W63" s="158"/>
      <c r="X63" s="158"/>
      <c r="Y63" s="158"/>
      <c r="Z63" s="157"/>
    </row>
    <row r="64" spans="1:26" ht="20.100000000000001" customHeight="1" x14ac:dyDescent="0.15">
      <c r="A64" s="133"/>
      <c r="B64" s="133"/>
      <c r="C64" s="152"/>
      <c r="D64" s="158"/>
      <c r="E64" s="158"/>
      <c r="F64" s="158"/>
      <c r="G64" s="158"/>
      <c r="H64" s="158"/>
      <c r="I64" s="164"/>
      <c r="J64" s="160" t="s">
        <v>11</v>
      </c>
      <c r="K64" s="159"/>
      <c r="L64" s="159"/>
      <c r="M64" s="159"/>
      <c r="N64" s="159"/>
      <c r="O64" s="159"/>
      <c r="P64" s="159"/>
      <c r="Q64" s="159"/>
      <c r="R64" s="159"/>
      <c r="S64" s="159"/>
      <c r="T64" s="159"/>
      <c r="U64" s="159"/>
      <c r="V64" s="159"/>
      <c r="W64" s="159"/>
      <c r="X64" s="159"/>
      <c r="Y64" s="159"/>
      <c r="Z64" s="157"/>
    </row>
    <row r="65" spans="1:26" ht="20.100000000000001" hidden="1" customHeight="1" x14ac:dyDescent="0.15">
      <c r="A65" s="133"/>
      <c r="B65" s="133"/>
      <c r="C65" s="152"/>
      <c r="D65" s="158"/>
      <c r="E65" s="158"/>
      <c r="F65" s="158"/>
      <c r="G65" s="158"/>
      <c r="H65" s="158"/>
      <c r="I65" s="164"/>
      <c r="J65" s="159"/>
      <c r="K65" s="159"/>
      <c r="L65" s="159"/>
      <c r="M65" s="159"/>
      <c r="N65" s="159"/>
      <c r="O65" s="159"/>
      <c r="P65" s="159"/>
      <c r="Q65" s="159"/>
      <c r="R65" s="159"/>
      <c r="S65" s="159"/>
      <c r="T65" s="159"/>
      <c r="U65" s="159"/>
      <c r="V65" s="159"/>
      <c r="W65" s="159"/>
      <c r="X65" s="159"/>
      <c r="Y65" s="159"/>
      <c r="Z65" s="157"/>
    </row>
    <row r="66" spans="1:26" ht="20.100000000000001" hidden="1" customHeight="1" x14ac:dyDescent="0.15">
      <c r="A66" s="133"/>
      <c r="B66" s="133"/>
      <c r="C66" s="152"/>
      <c r="D66" s="158"/>
      <c r="E66" s="158"/>
      <c r="F66" s="158"/>
      <c r="G66" s="158"/>
      <c r="H66" s="158"/>
      <c r="I66" s="164"/>
      <c r="J66" s="159"/>
      <c r="K66" s="159"/>
      <c r="L66" s="159"/>
      <c r="M66" s="159"/>
      <c r="N66" s="159"/>
      <c r="O66" s="159"/>
      <c r="P66" s="159"/>
      <c r="Q66" s="159"/>
      <c r="R66" s="159"/>
      <c r="S66" s="159"/>
      <c r="T66" s="159"/>
      <c r="U66" s="159"/>
      <c r="V66" s="159"/>
      <c r="W66" s="159"/>
      <c r="X66" s="159"/>
      <c r="Y66" s="159"/>
      <c r="Z66" s="157"/>
    </row>
    <row r="67" spans="1:26" ht="20.100000000000001" hidden="1" customHeight="1" x14ac:dyDescent="0.15">
      <c r="A67" s="133"/>
      <c r="B67" s="133"/>
      <c r="C67" s="152"/>
      <c r="D67" s="158"/>
      <c r="E67" s="158"/>
      <c r="F67" s="158"/>
      <c r="G67" s="158"/>
      <c r="H67" s="158"/>
      <c r="I67" s="164"/>
      <c r="J67" s="159"/>
      <c r="K67" s="159"/>
      <c r="L67" s="159"/>
      <c r="M67" s="159"/>
      <c r="N67" s="159"/>
      <c r="O67" s="159"/>
      <c r="P67" s="159"/>
      <c r="Q67" s="159"/>
      <c r="R67" s="159"/>
      <c r="S67" s="159"/>
      <c r="T67" s="159"/>
      <c r="U67" s="159"/>
      <c r="V67" s="159"/>
      <c r="W67" s="159"/>
      <c r="X67" s="159"/>
      <c r="Y67" s="159"/>
      <c r="Z67" s="157"/>
    </row>
    <row r="68" spans="1:26" ht="20.100000000000001" hidden="1" customHeight="1" x14ac:dyDescent="0.15">
      <c r="A68" s="133"/>
      <c r="B68" s="133"/>
      <c r="C68" s="152"/>
      <c r="D68" s="158"/>
      <c r="E68" s="158"/>
      <c r="F68" s="158"/>
      <c r="G68" s="158"/>
      <c r="H68" s="158"/>
      <c r="I68" s="164"/>
      <c r="J68" s="159"/>
      <c r="K68" s="159"/>
      <c r="L68" s="159"/>
      <c r="M68" s="159"/>
      <c r="N68" s="159"/>
      <c r="O68" s="159"/>
      <c r="P68" s="159"/>
      <c r="Q68" s="159"/>
      <c r="R68" s="159"/>
      <c r="S68" s="159"/>
      <c r="T68" s="159"/>
      <c r="U68" s="159"/>
      <c r="V68" s="159"/>
      <c r="W68" s="159"/>
      <c r="X68" s="159"/>
      <c r="Y68" s="159"/>
      <c r="Z68" s="157"/>
    </row>
    <row r="69" spans="1:26" ht="20.100000000000001" customHeight="1" x14ac:dyDescent="0.15">
      <c r="A69" s="133">
        <f>IFERROR(IF(OR(AND($I63="する",TRIM($I69)=""),AND($I63="しない",NOT(ISBLANK($I69)))),1001,0),3)</f>
        <v>0</v>
      </c>
      <c r="B69" s="133"/>
      <c r="C69" s="152"/>
      <c r="D69" s="153">
        <v>2</v>
      </c>
      <c r="E69" s="128" t="s">
        <v>29</v>
      </c>
      <c r="I69" s="93"/>
      <c r="J69" s="94"/>
      <c r="K69" s="94"/>
      <c r="L69" s="94"/>
      <c r="M69" s="94"/>
      <c r="N69" s="158"/>
      <c r="O69" s="158"/>
      <c r="P69" s="158"/>
      <c r="Q69" s="158"/>
      <c r="R69" s="158"/>
      <c r="S69" s="158"/>
      <c r="T69" s="158"/>
      <c r="U69" s="158"/>
      <c r="V69" s="158"/>
      <c r="W69" s="158"/>
      <c r="X69" s="158"/>
      <c r="Y69" s="158"/>
      <c r="Z69" s="157"/>
    </row>
    <row r="70" spans="1:26" ht="20.100000000000001" customHeight="1" x14ac:dyDescent="0.15">
      <c r="A70" s="133"/>
      <c r="B70" s="133"/>
      <c r="C70" s="152"/>
      <c r="D70" s="153"/>
      <c r="E70" s="158"/>
      <c r="F70" s="158"/>
      <c r="G70" s="158"/>
      <c r="H70" s="158"/>
      <c r="I70" s="155"/>
      <c r="J70" s="160" t="s">
        <v>84</v>
      </c>
      <c r="K70" s="159"/>
      <c r="L70" s="159"/>
      <c r="M70" s="159"/>
      <c r="N70" s="159"/>
      <c r="O70" s="159"/>
      <c r="P70" s="159"/>
      <c r="Q70" s="159"/>
      <c r="R70" s="159"/>
      <c r="S70" s="159"/>
      <c r="T70" s="159"/>
      <c r="U70" s="159"/>
      <c r="V70" s="159"/>
      <c r="W70" s="159"/>
      <c r="X70" s="159"/>
      <c r="Y70" s="159"/>
      <c r="Z70" s="157"/>
    </row>
    <row r="71" spans="1:26" ht="20.100000000000001" customHeight="1" x14ac:dyDescent="0.15">
      <c r="A71" s="133">
        <f>IFERROR(IF(OR(AND($I63="する",AND($I71&lt;&gt;"", OR(ISERROR(FIND("@"&amp;LEFT($I71,3)&amp;"@", 都道府県3))=FALSE, ISERROR(FIND("@"&amp;LEFT($I71,4)&amp;"@",都道府県4))=FALSE))=FALSE),AND($I63="しない",NOT(ISBLANK($I71)))),1001,0),3)</f>
        <v>0</v>
      </c>
      <c r="B71" s="133"/>
      <c r="C71" s="152"/>
      <c r="D71" s="153">
        <v>3</v>
      </c>
      <c r="E71" s="128" t="s">
        <v>30</v>
      </c>
      <c r="I71" s="95"/>
      <c r="J71" s="95"/>
      <c r="K71" s="95"/>
      <c r="L71" s="95"/>
      <c r="M71" s="95"/>
      <c r="N71" s="95"/>
      <c r="O71" s="95"/>
      <c r="P71" s="95"/>
      <c r="Q71" s="96"/>
      <c r="R71" s="95"/>
      <c r="S71" s="95"/>
      <c r="T71" s="95"/>
      <c r="U71" s="95"/>
      <c r="V71" s="95"/>
      <c r="W71" s="95"/>
      <c r="X71" s="95"/>
      <c r="Y71" s="95"/>
      <c r="Z71" s="157"/>
    </row>
    <row r="72" spans="1:26" ht="20.100000000000001" customHeight="1" x14ac:dyDescent="0.15">
      <c r="A72" s="133"/>
      <c r="B72" s="133"/>
      <c r="C72" s="152"/>
      <c r="D72" s="153"/>
      <c r="E72" s="158"/>
      <c r="F72" s="158"/>
      <c r="G72" s="158"/>
      <c r="H72" s="158"/>
      <c r="I72" s="155"/>
      <c r="J72" s="160" t="s">
        <v>360</v>
      </c>
      <c r="K72" s="159"/>
      <c r="L72" s="159"/>
      <c r="M72" s="159"/>
      <c r="N72" s="159"/>
      <c r="O72" s="159"/>
      <c r="P72" s="159"/>
      <c r="Q72" s="159"/>
      <c r="R72" s="159"/>
      <c r="S72" s="159"/>
      <c r="T72" s="159"/>
      <c r="U72" s="159"/>
      <c r="V72" s="159"/>
      <c r="W72" s="159"/>
      <c r="X72" s="159"/>
      <c r="Y72" s="159"/>
      <c r="Z72" s="157"/>
    </row>
    <row r="73" spans="1:26" ht="20.100000000000001" customHeight="1" x14ac:dyDescent="0.15">
      <c r="A73" s="133">
        <f>IFERROR(IF(OR(AND($I63="する",TRIM($I73)=""),AND($I63="しない",NOT(ISBLANK($I73)))),1001,0),3)</f>
        <v>0</v>
      </c>
      <c r="B73" s="133"/>
      <c r="C73" s="152"/>
      <c r="D73" s="153">
        <v>4</v>
      </c>
      <c r="E73" s="128" t="s">
        <v>32</v>
      </c>
      <c r="I73" s="92"/>
      <c r="J73" s="92"/>
      <c r="K73" s="92"/>
      <c r="L73" s="92"/>
      <c r="M73" s="92"/>
      <c r="N73" s="92"/>
      <c r="O73" s="92"/>
      <c r="P73" s="92"/>
      <c r="Q73" s="97"/>
      <c r="R73" s="92"/>
      <c r="S73" s="92"/>
      <c r="T73" s="92"/>
      <c r="U73" s="92"/>
      <c r="V73" s="92"/>
      <c r="W73" s="92"/>
      <c r="X73" s="92"/>
      <c r="Y73" s="92"/>
      <c r="Z73" s="157"/>
    </row>
    <row r="74" spans="1:26" ht="30" customHeight="1" x14ac:dyDescent="0.15">
      <c r="A74" s="133"/>
      <c r="B74" s="133"/>
      <c r="C74" s="161"/>
      <c r="D74" s="158"/>
      <c r="I74" s="155"/>
      <c r="J74" s="182" t="s">
        <v>276</v>
      </c>
      <c r="K74" s="182"/>
      <c r="L74" s="182"/>
      <c r="M74" s="182"/>
      <c r="N74" s="182"/>
      <c r="O74" s="182"/>
      <c r="P74" s="182"/>
      <c r="Q74" s="182"/>
      <c r="R74" s="182"/>
      <c r="S74" s="182"/>
      <c r="T74" s="182"/>
      <c r="U74" s="182"/>
      <c r="V74" s="182"/>
      <c r="W74" s="182"/>
      <c r="X74" s="182"/>
      <c r="Y74" s="182"/>
      <c r="Z74" s="157"/>
    </row>
    <row r="75" spans="1:26" ht="20.100000000000001" customHeight="1" x14ac:dyDescent="0.15">
      <c r="A75" s="133">
        <f>IFERROR(IF(OR(AND($I63="する",TRIM($I75)=""),AND($I63="しない",NOT(ISBLANK($I75)))),1001,0),3)</f>
        <v>0</v>
      </c>
      <c r="B75" s="133"/>
      <c r="C75" s="152"/>
      <c r="D75" s="153">
        <v>5</v>
      </c>
      <c r="E75" s="128" t="s">
        <v>33</v>
      </c>
      <c r="I75" s="92"/>
      <c r="J75" s="92"/>
      <c r="K75" s="92"/>
      <c r="L75" s="92"/>
      <c r="M75" s="92"/>
      <c r="N75" s="92"/>
      <c r="O75" s="92"/>
      <c r="P75" s="92"/>
      <c r="Q75" s="92"/>
      <c r="R75" s="92"/>
      <c r="S75" s="92"/>
      <c r="T75" s="92"/>
      <c r="U75" s="92"/>
      <c r="V75" s="92"/>
      <c r="W75" s="92"/>
      <c r="X75" s="92"/>
      <c r="Y75" s="92"/>
      <c r="Z75" s="157"/>
    </row>
    <row r="76" spans="1:26" ht="30" customHeight="1" x14ac:dyDescent="0.15">
      <c r="A76" s="133"/>
      <c r="B76" s="133"/>
      <c r="C76" s="161"/>
      <c r="D76" s="158"/>
      <c r="E76" s="158"/>
      <c r="F76" s="158"/>
      <c r="G76" s="158"/>
      <c r="H76" s="158"/>
      <c r="I76" s="155"/>
      <c r="J76" s="182" t="s">
        <v>277</v>
      </c>
      <c r="K76" s="182"/>
      <c r="L76" s="182"/>
      <c r="M76" s="182"/>
      <c r="N76" s="182"/>
      <c r="O76" s="182"/>
      <c r="P76" s="182"/>
      <c r="Q76" s="182"/>
      <c r="R76" s="182"/>
      <c r="S76" s="182"/>
      <c r="T76" s="182"/>
      <c r="U76" s="182"/>
      <c r="V76" s="182"/>
      <c r="W76" s="182"/>
      <c r="X76" s="182"/>
      <c r="Y76" s="182"/>
      <c r="Z76" s="157"/>
    </row>
    <row r="77" spans="1:26" ht="20.100000000000001" customHeight="1" x14ac:dyDescent="0.15">
      <c r="A77" s="133">
        <f>IFERROR(IF(OR(AND($I63="する",TRIM($I77)=""),AND($I63="しない",NOT(ISBLANK($I77)))),1001,0),3)</f>
        <v>0</v>
      </c>
      <c r="B77" s="133"/>
      <c r="C77" s="152"/>
      <c r="D77" s="153">
        <v>6</v>
      </c>
      <c r="E77" s="128" t="s">
        <v>50</v>
      </c>
      <c r="I77" s="92"/>
      <c r="J77" s="92"/>
      <c r="K77" s="92"/>
      <c r="L77" s="92"/>
      <c r="M77" s="92"/>
      <c r="N77" s="92"/>
      <c r="O77" s="92"/>
      <c r="P77" s="92"/>
      <c r="Q77" s="92"/>
      <c r="R77" s="92"/>
      <c r="S77" s="92"/>
      <c r="T77" s="92"/>
      <c r="U77" s="92"/>
      <c r="V77" s="92"/>
      <c r="W77" s="92"/>
      <c r="X77" s="92"/>
      <c r="Y77" s="92"/>
      <c r="Z77" s="157"/>
    </row>
    <row r="78" spans="1:26" ht="20.100000000000001" customHeight="1" x14ac:dyDescent="0.15">
      <c r="A78" s="133"/>
      <c r="B78" s="133"/>
      <c r="C78" s="161"/>
      <c r="D78" s="158"/>
      <c r="E78" s="158"/>
      <c r="F78" s="158"/>
      <c r="G78" s="158"/>
      <c r="H78" s="158"/>
      <c r="I78" s="155"/>
      <c r="J78" s="171" t="s">
        <v>51</v>
      </c>
      <c r="K78" s="159"/>
      <c r="L78" s="159"/>
      <c r="M78" s="159"/>
      <c r="N78" s="159"/>
      <c r="O78" s="159"/>
      <c r="P78" s="159"/>
      <c r="Q78" s="159"/>
      <c r="R78" s="159"/>
      <c r="S78" s="159"/>
      <c r="T78" s="159"/>
      <c r="U78" s="159"/>
      <c r="V78" s="159"/>
      <c r="W78" s="159"/>
      <c r="X78" s="159"/>
      <c r="Y78" s="159"/>
      <c r="Z78" s="157"/>
    </row>
    <row r="79" spans="1:26" ht="20.100000000000001" customHeight="1" x14ac:dyDescent="0.15">
      <c r="A79" s="133">
        <f>IFERROR(IF(OR(AND($I63="する",OR(TRIM($I79)="", NOT(OR(IFERROR(SEARCH(" ",$I79),0)&gt;0, IFERROR(SEARCH("　",$I79),0)&gt;0)))),AND($I63="しない",NOT(ISBLANK($I79)))),1001,0),3)</f>
        <v>0</v>
      </c>
      <c r="B79" s="133"/>
      <c r="C79" s="152"/>
      <c r="D79" s="153">
        <v>7</v>
      </c>
      <c r="E79" s="128" t="s">
        <v>52</v>
      </c>
      <c r="I79" s="92"/>
      <c r="J79" s="92"/>
      <c r="K79" s="92"/>
      <c r="L79" s="92"/>
      <c r="M79" s="92"/>
      <c r="N79" s="92"/>
      <c r="O79" s="92"/>
      <c r="P79" s="92"/>
      <c r="Q79" s="92"/>
      <c r="R79" s="92"/>
      <c r="S79" s="92"/>
      <c r="T79" s="92"/>
      <c r="U79" s="92"/>
      <c r="V79" s="92"/>
      <c r="W79" s="92"/>
      <c r="X79" s="92"/>
      <c r="Y79" s="92"/>
      <c r="Z79" s="157"/>
    </row>
    <row r="80" spans="1:26" ht="20.100000000000001" customHeight="1" x14ac:dyDescent="0.15">
      <c r="A80" s="133"/>
      <c r="B80" s="133"/>
      <c r="C80" s="161"/>
      <c r="D80" s="158"/>
      <c r="E80" s="183" t="s">
        <v>53</v>
      </c>
      <c r="F80" s="158"/>
      <c r="G80" s="158"/>
      <c r="H80" s="158"/>
      <c r="I80" s="164"/>
      <c r="J80" s="160" t="s">
        <v>37</v>
      </c>
      <c r="K80" s="160"/>
      <c r="L80" s="160"/>
      <c r="M80" s="160"/>
      <c r="N80" s="160"/>
      <c r="O80" s="160"/>
      <c r="P80" s="160"/>
      <c r="Q80" s="160"/>
      <c r="R80" s="160"/>
      <c r="S80" s="160"/>
      <c r="T80" s="160"/>
      <c r="U80" s="160"/>
      <c r="V80" s="160"/>
      <c r="W80" s="160"/>
      <c r="X80" s="160"/>
      <c r="Y80" s="160"/>
      <c r="Z80" s="157"/>
    </row>
    <row r="81" spans="1:27" ht="20.100000000000001" customHeight="1" x14ac:dyDescent="0.15">
      <c r="A81" s="133">
        <f>IFERROR(IF(OR(AND($I63="する",OR(TRIM($I81)="", NOT(OR(IFERROR(SEARCH(" ",$I81),0)&gt;0, IFERROR(SEARCH("　",$I81),0)&gt;0)))),AND($I63="しない",NOT(ISBLANK($I81)))),1001,0),3)</f>
        <v>0</v>
      </c>
      <c r="B81" s="133"/>
      <c r="C81" s="152"/>
      <c r="D81" s="153">
        <v>8</v>
      </c>
      <c r="E81" s="128" t="s">
        <v>52</v>
      </c>
      <c r="I81" s="92"/>
      <c r="J81" s="92"/>
      <c r="K81" s="92"/>
      <c r="L81" s="92"/>
      <c r="M81" s="92"/>
      <c r="N81" s="92"/>
      <c r="O81" s="92"/>
      <c r="P81" s="92"/>
      <c r="Q81" s="92"/>
      <c r="R81" s="92"/>
      <c r="S81" s="92"/>
      <c r="T81" s="92"/>
      <c r="U81" s="92"/>
      <c r="V81" s="92"/>
      <c r="W81" s="92"/>
      <c r="X81" s="92"/>
      <c r="Y81" s="92"/>
      <c r="Z81" s="157"/>
    </row>
    <row r="82" spans="1:27" ht="20.100000000000001" customHeight="1" x14ac:dyDescent="0.15">
      <c r="A82" s="133"/>
      <c r="B82" s="133"/>
      <c r="C82" s="161"/>
      <c r="D82" s="158"/>
      <c r="E82" s="158"/>
      <c r="F82" s="158"/>
      <c r="G82" s="158"/>
      <c r="H82" s="158"/>
      <c r="I82" s="164"/>
      <c r="J82" s="160" t="s">
        <v>39</v>
      </c>
      <c r="K82" s="160"/>
      <c r="L82" s="160"/>
      <c r="M82" s="160"/>
      <c r="N82" s="160"/>
      <c r="O82" s="160"/>
      <c r="P82" s="160"/>
      <c r="Q82" s="160"/>
      <c r="R82" s="160"/>
      <c r="S82" s="160"/>
      <c r="T82" s="160"/>
      <c r="U82" s="160"/>
      <c r="V82" s="160"/>
      <c r="W82" s="160"/>
      <c r="X82" s="160"/>
      <c r="Y82" s="160"/>
      <c r="Z82" s="157"/>
    </row>
    <row r="83" spans="1:27" ht="20.100000000000001" customHeight="1" x14ac:dyDescent="0.15">
      <c r="A83" s="133">
        <f>IFERROR(IF(OR(AND($I63="する",NOT(AND(TRIM($I83)&lt;&gt;"",ISNUMBER(VALUE(SUBSTITUTE($I83,"-",""))),IFERROR(SEARCH("-",$I83),0)&gt;0))), AND($I63="しない",NOT(ISBLANK($I83)))),1001,0),3)</f>
        <v>0</v>
      </c>
      <c r="B83" s="133"/>
      <c r="C83" s="152"/>
      <c r="D83" s="153">
        <v>9</v>
      </c>
      <c r="E83" s="128" t="s">
        <v>40</v>
      </c>
      <c r="I83" s="92"/>
      <c r="J83" s="92"/>
      <c r="K83" s="92"/>
      <c r="L83" s="92"/>
      <c r="M83" s="92"/>
      <c r="O83" s="165" t="s">
        <v>41</v>
      </c>
      <c r="P83" s="92"/>
      <c r="Q83" s="92"/>
      <c r="R83" s="128" t="s">
        <v>42</v>
      </c>
      <c r="Y83" s="159"/>
      <c r="Z83" s="157"/>
    </row>
    <row r="84" spans="1:27" ht="20.100000000000001" customHeight="1" x14ac:dyDescent="0.15">
      <c r="A84" s="133">
        <f>IFERROR(IF(AND($I63="しない",NOT(ISBLANK($P83))),1001,0),3)</f>
        <v>0</v>
      </c>
      <c r="B84" s="133"/>
      <c r="C84" s="161"/>
      <c r="D84" s="158"/>
      <c r="E84" s="158"/>
      <c r="F84" s="158"/>
      <c r="G84" s="158"/>
      <c r="H84" s="158"/>
      <c r="I84" s="155"/>
      <c r="J84" s="160" t="s">
        <v>43</v>
      </c>
      <c r="K84" s="159"/>
      <c r="L84" s="159"/>
      <c r="M84" s="159"/>
      <c r="N84" s="159"/>
      <c r="O84" s="159"/>
      <c r="P84" s="159"/>
      <c r="Q84" s="159"/>
      <c r="R84" s="159"/>
      <c r="S84" s="159"/>
      <c r="T84" s="159"/>
      <c r="U84" s="159"/>
      <c r="V84" s="159"/>
      <c r="W84" s="159"/>
      <c r="X84" s="159"/>
      <c r="Y84" s="159"/>
      <c r="Z84" s="157"/>
    </row>
    <row r="85" spans="1:27" ht="20.100000000000001" customHeight="1" x14ac:dyDescent="0.15">
      <c r="A85" s="133">
        <f>IFERROR(IF(OR(AND($I63="する",NOT(AND(TRIM($I85)&lt;&gt;"",ISNUMBER(VALUE(SUBSTITUTE($I85,"-",""))),IFERROR(SEARCH("-",$I85),0)&gt;0))), AND($I63="しない",NOT(ISBLANK($I85)))),1001,0),3)</f>
        <v>0</v>
      </c>
      <c r="B85" s="133"/>
      <c r="C85" s="152"/>
      <c r="D85" s="153">
        <v>10</v>
      </c>
      <c r="E85" s="128" t="s">
        <v>44</v>
      </c>
      <c r="I85" s="92"/>
      <c r="J85" s="92"/>
      <c r="K85" s="92"/>
      <c r="L85" s="92"/>
      <c r="M85" s="92"/>
      <c r="N85" s="159"/>
      <c r="O85" s="159"/>
      <c r="P85" s="159"/>
      <c r="Q85" s="159"/>
      <c r="R85" s="159"/>
      <c r="S85" s="159"/>
      <c r="T85" s="159"/>
      <c r="U85" s="159"/>
      <c r="V85" s="159"/>
      <c r="W85" s="159"/>
      <c r="X85" s="159"/>
      <c r="Y85" s="159"/>
      <c r="Z85" s="157"/>
    </row>
    <row r="86" spans="1:27" ht="30" customHeight="1" x14ac:dyDescent="0.15">
      <c r="A86" s="133"/>
      <c r="B86" s="133"/>
      <c r="C86" s="161"/>
      <c r="D86" s="158"/>
      <c r="E86" s="158"/>
      <c r="F86" s="158"/>
      <c r="G86" s="158"/>
      <c r="H86" s="158"/>
      <c r="I86" s="155"/>
      <c r="J86" s="166" t="s">
        <v>350</v>
      </c>
      <c r="K86" s="166"/>
      <c r="L86" s="166"/>
      <c r="M86" s="166"/>
      <c r="N86" s="166"/>
      <c r="O86" s="166"/>
      <c r="P86" s="166"/>
      <c r="Q86" s="166"/>
      <c r="R86" s="166"/>
      <c r="S86" s="166"/>
      <c r="T86" s="166"/>
      <c r="U86" s="166"/>
      <c r="V86" s="166"/>
      <c r="W86" s="166"/>
      <c r="X86" s="166"/>
      <c r="Y86" s="166"/>
      <c r="Z86" s="157"/>
    </row>
    <row r="87" spans="1:27" ht="20.100000000000001" customHeight="1" x14ac:dyDescent="0.15">
      <c r="A87" s="133">
        <f>IFERROR(IF(OR(AND($I63="する",NOT(IFERROR(SEARCH("@",$I87),0)&gt;0)),AND($I63="しない",NOT(ISBLANK($I87)))),1001,0),3)</f>
        <v>0</v>
      </c>
      <c r="B87" s="133"/>
      <c r="C87" s="161"/>
      <c r="D87" s="153">
        <v>11</v>
      </c>
      <c r="E87" s="128" t="s">
        <v>45</v>
      </c>
      <c r="I87" s="100"/>
      <c r="J87" s="92"/>
      <c r="K87" s="92"/>
      <c r="L87" s="92"/>
      <c r="M87" s="92"/>
      <c r="N87" s="92"/>
      <c r="O87" s="92"/>
      <c r="P87" s="92"/>
      <c r="Q87" s="98"/>
      <c r="R87" s="92"/>
      <c r="S87" s="92"/>
      <c r="T87" s="92"/>
      <c r="U87" s="92"/>
      <c r="V87" s="92"/>
      <c r="W87" s="92"/>
      <c r="X87" s="92"/>
      <c r="Y87" s="92"/>
      <c r="Z87" s="157"/>
    </row>
    <row r="88" spans="1:27" ht="20.100000000000001" customHeight="1" x14ac:dyDescent="0.15">
      <c r="A88" s="133"/>
      <c r="B88" s="133"/>
      <c r="C88" s="161"/>
      <c r="D88" s="153"/>
      <c r="I88" s="155"/>
      <c r="J88" s="167" t="s">
        <v>82</v>
      </c>
      <c r="K88" s="184"/>
      <c r="L88" s="159"/>
      <c r="M88" s="159"/>
      <c r="N88" s="159"/>
      <c r="O88" s="159"/>
      <c r="P88" s="159"/>
      <c r="Q88" s="185"/>
      <c r="R88" s="159"/>
      <c r="S88" s="159"/>
      <c r="T88" s="159"/>
      <c r="U88" s="159"/>
      <c r="V88" s="159"/>
      <c r="W88" s="159"/>
      <c r="X88" s="159"/>
      <c r="Y88" s="159"/>
      <c r="Z88" s="158"/>
      <c r="AA88" s="170"/>
    </row>
    <row r="89" spans="1:27" ht="20.100000000000001" customHeight="1" x14ac:dyDescent="0.15">
      <c r="A89" s="133"/>
      <c r="B89" s="133"/>
      <c r="C89" s="173"/>
      <c r="D89" s="174"/>
      <c r="E89" s="174"/>
      <c r="F89" s="174"/>
      <c r="G89" s="174"/>
      <c r="H89" s="174"/>
      <c r="I89" s="186"/>
      <c r="J89" s="187"/>
      <c r="K89" s="188"/>
      <c r="L89" s="187"/>
      <c r="M89" s="187"/>
      <c r="N89" s="187"/>
      <c r="O89" s="187"/>
      <c r="P89" s="187"/>
      <c r="Q89" s="189"/>
      <c r="R89" s="187"/>
      <c r="S89" s="187"/>
      <c r="T89" s="187"/>
      <c r="U89" s="187"/>
      <c r="V89" s="187"/>
      <c r="W89" s="187"/>
      <c r="X89" s="187"/>
      <c r="Y89" s="187"/>
      <c r="Z89" s="174"/>
      <c r="AA89" s="170"/>
    </row>
    <row r="90" spans="1:27" ht="20.100000000000001" customHeight="1" x14ac:dyDescent="0.15">
      <c r="A90" s="133"/>
      <c r="B90" s="133"/>
      <c r="C90" s="158"/>
      <c r="D90" s="158"/>
      <c r="E90" s="158"/>
      <c r="F90" s="158"/>
      <c r="G90" s="158"/>
      <c r="H90" s="158"/>
      <c r="I90" s="178"/>
      <c r="J90" s="158"/>
      <c r="K90" s="190"/>
      <c r="L90" s="158"/>
      <c r="M90" s="158"/>
      <c r="N90" s="158"/>
      <c r="O90" s="158"/>
      <c r="P90" s="158"/>
      <c r="Q90" s="158"/>
      <c r="R90" s="158"/>
      <c r="S90" s="158"/>
      <c r="T90" s="158"/>
      <c r="U90" s="158"/>
      <c r="V90" s="158"/>
      <c r="W90" s="158"/>
      <c r="X90" s="158"/>
      <c r="Y90" s="158"/>
      <c r="Z90" s="158"/>
    </row>
    <row r="91" spans="1:27" ht="15.75" hidden="1" customHeight="1" x14ac:dyDescent="0.15">
      <c r="A91" s="133"/>
      <c r="B91" s="133"/>
      <c r="C91" s="158"/>
      <c r="D91" s="158"/>
      <c r="E91" s="158"/>
      <c r="F91" s="158"/>
      <c r="G91" s="158"/>
      <c r="H91" s="158"/>
      <c r="I91" s="178"/>
      <c r="J91" s="158"/>
      <c r="K91" s="190"/>
      <c r="L91" s="158"/>
      <c r="M91" s="158"/>
      <c r="N91" s="158"/>
      <c r="O91" s="158"/>
      <c r="P91" s="158"/>
      <c r="Q91" s="158"/>
      <c r="R91" s="158"/>
      <c r="S91" s="158"/>
      <c r="T91" s="158"/>
      <c r="U91" s="158"/>
      <c r="V91" s="158"/>
      <c r="W91" s="158"/>
      <c r="X91" s="158"/>
      <c r="Y91" s="158"/>
      <c r="Z91" s="158"/>
    </row>
    <row r="92" spans="1:27" ht="15.75" hidden="1" customHeight="1" x14ac:dyDescent="0.15">
      <c r="A92" s="133"/>
      <c r="B92" s="133"/>
      <c r="C92" s="158"/>
      <c r="D92" s="158"/>
      <c r="E92" s="158"/>
      <c r="F92" s="158"/>
      <c r="G92" s="158"/>
      <c r="H92" s="158"/>
      <c r="I92" s="178"/>
      <c r="J92" s="158"/>
      <c r="K92" s="190"/>
      <c r="L92" s="158"/>
      <c r="M92" s="158"/>
      <c r="N92" s="158"/>
      <c r="O92" s="158"/>
      <c r="P92" s="158"/>
      <c r="Q92" s="158"/>
      <c r="R92" s="158"/>
      <c r="S92" s="158"/>
      <c r="T92" s="158"/>
      <c r="U92" s="158"/>
      <c r="V92" s="158"/>
      <c r="W92" s="158"/>
      <c r="X92" s="158"/>
      <c r="Y92" s="158"/>
      <c r="Z92" s="158"/>
    </row>
    <row r="93" spans="1:27" ht="15.75" hidden="1" customHeight="1" x14ac:dyDescent="0.15">
      <c r="A93" s="133"/>
      <c r="B93" s="133"/>
      <c r="C93" s="158"/>
      <c r="D93" s="158"/>
      <c r="E93" s="158"/>
      <c r="F93" s="158"/>
      <c r="G93" s="158"/>
      <c r="H93" s="158"/>
      <c r="I93" s="178"/>
      <c r="J93" s="158"/>
      <c r="K93" s="190"/>
      <c r="L93" s="158"/>
      <c r="M93" s="158"/>
      <c r="N93" s="158"/>
      <c r="O93" s="158"/>
      <c r="P93" s="158"/>
      <c r="Q93" s="158"/>
      <c r="R93" s="158"/>
      <c r="S93" s="158"/>
      <c r="T93" s="158"/>
      <c r="U93" s="158"/>
      <c r="V93" s="158"/>
      <c r="W93" s="158"/>
      <c r="X93" s="158"/>
      <c r="Y93" s="158"/>
      <c r="Z93" s="158"/>
    </row>
    <row r="94" spans="1:27" ht="15.75" hidden="1" customHeight="1" x14ac:dyDescent="0.15">
      <c r="A94" s="133"/>
      <c r="B94" s="133"/>
      <c r="C94" s="158"/>
      <c r="D94" s="158"/>
      <c r="E94" s="158"/>
      <c r="F94" s="158"/>
      <c r="G94" s="158"/>
      <c r="H94" s="158"/>
      <c r="I94" s="178"/>
      <c r="J94" s="158"/>
      <c r="K94" s="190"/>
      <c r="L94" s="158"/>
      <c r="M94" s="158"/>
      <c r="N94" s="158"/>
      <c r="O94" s="158"/>
      <c r="P94" s="158"/>
      <c r="Q94" s="158"/>
      <c r="R94" s="158"/>
      <c r="S94" s="158"/>
      <c r="T94" s="158"/>
      <c r="U94" s="158"/>
      <c r="V94" s="158"/>
      <c r="W94" s="158"/>
      <c r="X94" s="158"/>
      <c r="Y94" s="158"/>
      <c r="Z94" s="158"/>
    </row>
    <row r="95" spans="1:27" ht="15.75" hidden="1" customHeight="1" x14ac:dyDescent="0.15">
      <c r="A95" s="133"/>
      <c r="B95" s="133"/>
      <c r="C95" s="158"/>
      <c r="D95" s="158"/>
      <c r="E95" s="158"/>
      <c r="F95" s="158"/>
      <c r="G95" s="158"/>
      <c r="H95" s="158"/>
      <c r="I95" s="178"/>
      <c r="J95" s="158"/>
      <c r="K95" s="190"/>
      <c r="L95" s="158"/>
      <c r="M95" s="158"/>
      <c r="N95" s="158"/>
      <c r="O95" s="158"/>
      <c r="P95" s="158"/>
      <c r="Q95" s="158"/>
      <c r="R95" s="158"/>
      <c r="S95" s="158"/>
      <c r="T95" s="158"/>
      <c r="U95" s="158"/>
      <c r="V95" s="158"/>
      <c r="W95" s="158"/>
      <c r="X95" s="158"/>
      <c r="Y95" s="158"/>
      <c r="Z95" s="158"/>
    </row>
    <row r="96" spans="1:27" ht="15.75" hidden="1" customHeight="1" x14ac:dyDescent="0.15">
      <c r="A96" s="133"/>
      <c r="B96" s="133"/>
      <c r="C96" s="158"/>
      <c r="D96" s="158"/>
      <c r="E96" s="158"/>
      <c r="F96" s="158"/>
      <c r="G96" s="158"/>
      <c r="H96" s="158"/>
      <c r="I96" s="178"/>
      <c r="J96" s="158"/>
      <c r="K96" s="190"/>
      <c r="L96" s="158"/>
      <c r="M96" s="158"/>
      <c r="N96" s="158"/>
      <c r="O96" s="158"/>
      <c r="P96" s="158"/>
      <c r="Q96" s="158"/>
      <c r="R96" s="158"/>
      <c r="S96" s="158"/>
      <c r="T96" s="158"/>
      <c r="U96" s="158"/>
      <c r="V96" s="158"/>
      <c r="W96" s="158"/>
      <c r="X96" s="158"/>
      <c r="Y96" s="158"/>
      <c r="Z96" s="158"/>
    </row>
    <row r="97" spans="1:26" ht="15.75" hidden="1" customHeight="1" x14ac:dyDescent="0.15">
      <c r="A97" s="133"/>
      <c r="B97" s="133"/>
      <c r="C97" s="158"/>
      <c r="D97" s="158"/>
      <c r="E97" s="158"/>
      <c r="F97" s="158"/>
      <c r="G97" s="158"/>
      <c r="H97" s="158"/>
      <c r="I97" s="178"/>
      <c r="J97" s="158"/>
      <c r="K97" s="190"/>
      <c r="L97" s="158"/>
      <c r="M97" s="158"/>
      <c r="N97" s="158"/>
      <c r="O97" s="158"/>
      <c r="P97" s="158"/>
      <c r="Q97" s="158"/>
      <c r="R97" s="158"/>
      <c r="S97" s="158"/>
      <c r="T97" s="158"/>
      <c r="U97" s="158"/>
      <c r="V97" s="158"/>
      <c r="W97" s="158"/>
      <c r="X97" s="158"/>
      <c r="Y97" s="158"/>
      <c r="Z97" s="158"/>
    </row>
    <row r="98" spans="1:26" ht="15.75" hidden="1" customHeight="1" x14ac:dyDescent="0.15">
      <c r="A98" s="133"/>
      <c r="B98" s="133"/>
      <c r="C98" s="158"/>
      <c r="D98" s="158"/>
      <c r="E98" s="158"/>
      <c r="F98" s="158"/>
      <c r="G98" s="158"/>
      <c r="H98" s="158"/>
      <c r="I98" s="178"/>
      <c r="J98" s="158"/>
      <c r="K98" s="190"/>
      <c r="L98" s="158"/>
      <c r="M98" s="158"/>
      <c r="N98" s="158"/>
      <c r="O98" s="158"/>
      <c r="P98" s="158"/>
      <c r="Q98" s="158"/>
      <c r="R98" s="158"/>
      <c r="S98" s="158"/>
      <c r="T98" s="158"/>
      <c r="U98" s="158"/>
      <c r="V98" s="158"/>
      <c r="W98" s="158"/>
      <c r="X98" s="158"/>
      <c r="Y98" s="158"/>
      <c r="Z98" s="158"/>
    </row>
    <row r="99" spans="1:26" ht="15.75" hidden="1" customHeight="1" x14ac:dyDescent="0.15">
      <c r="A99" s="133"/>
      <c r="B99" s="133"/>
      <c r="C99" s="158"/>
      <c r="D99" s="158"/>
      <c r="E99" s="158"/>
      <c r="F99" s="158"/>
      <c r="G99" s="158"/>
      <c r="H99" s="158"/>
      <c r="I99" s="178"/>
      <c r="J99" s="158"/>
      <c r="K99" s="190"/>
      <c r="L99" s="158"/>
      <c r="M99" s="158"/>
      <c r="N99" s="158"/>
      <c r="O99" s="158"/>
      <c r="P99" s="158"/>
      <c r="Q99" s="158"/>
      <c r="R99" s="158"/>
      <c r="S99" s="158"/>
      <c r="T99" s="158"/>
      <c r="U99" s="158"/>
      <c r="V99" s="158"/>
      <c r="W99" s="158"/>
      <c r="X99" s="158"/>
      <c r="Y99" s="158"/>
      <c r="Z99" s="158"/>
    </row>
    <row r="100" spans="1:26" ht="15.75" hidden="1" customHeight="1" x14ac:dyDescent="0.15">
      <c r="A100" s="133"/>
      <c r="B100" s="133"/>
      <c r="C100" s="158"/>
      <c r="D100" s="158"/>
      <c r="E100" s="158"/>
      <c r="F100" s="158"/>
      <c r="G100" s="158"/>
      <c r="H100" s="158"/>
      <c r="I100" s="178"/>
      <c r="J100" s="158"/>
      <c r="K100" s="190"/>
      <c r="L100" s="158"/>
      <c r="M100" s="158"/>
      <c r="N100" s="158"/>
      <c r="O100" s="158"/>
      <c r="P100" s="158"/>
      <c r="Q100" s="158"/>
      <c r="R100" s="158"/>
      <c r="S100" s="158"/>
      <c r="T100" s="158"/>
      <c r="U100" s="158"/>
      <c r="V100" s="158"/>
      <c r="W100" s="158"/>
      <c r="X100" s="158"/>
      <c r="Y100" s="158"/>
      <c r="Z100" s="158"/>
    </row>
    <row r="101" spans="1:26" ht="15.75" hidden="1" customHeight="1" x14ac:dyDescent="0.15">
      <c r="A101" s="133"/>
      <c r="B101" s="133"/>
      <c r="C101" s="158"/>
      <c r="D101" s="158"/>
      <c r="E101" s="158"/>
      <c r="F101" s="158"/>
      <c r="G101" s="158"/>
      <c r="H101" s="158"/>
      <c r="I101" s="178"/>
      <c r="J101" s="158"/>
      <c r="K101" s="190"/>
      <c r="L101" s="158"/>
      <c r="M101" s="158"/>
      <c r="N101" s="158"/>
      <c r="O101" s="158"/>
      <c r="P101" s="158"/>
      <c r="Q101" s="158"/>
      <c r="R101" s="158"/>
      <c r="S101" s="158"/>
      <c r="T101" s="158"/>
      <c r="U101" s="158"/>
      <c r="V101" s="158"/>
      <c r="W101" s="158"/>
      <c r="X101" s="158"/>
      <c r="Y101" s="158"/>
      <c r="Z101" s="158"/>
    </row>
    <row r="102" spans="1:26" ht="15.75" hidden="1" customHeight="1" x14ac:dyDescent="0.15">
      <c r="A102" s="133"/>
      <c r="B102" s="133"/>
      <c r="C102" s="158"/>
      <c r="D102" s="158"/>
      <c r="E102" s="158"/>
      <c r="F102" s="158"/>
      <c r="G102" s="158"/>
      <c r="H102" s="158"/>
      <c r="I102" s="178"/>
      <c r="J102" s="158"/>
      <c r="K102" s="190"/>
      <c r="L102" s="158"/>
      <c r="M102" s="158"/>
      <c r="N102" s="158"/>
      <c r="O102" s="158"/>
      <c r="P102" s="158"/>
      <c r="Q102" s="158"/>
      <c r="R102" s="158"/>
      <c r="S102" s="158"/>
      <c r="T102" s="158"/>
      <c r="U102" s="158"/>
      <c r="V102" s="158"/>
      <c r="W102" s="158"/>
      <c r="X102" s="158"/>
      <c r="Y102" s="158"/>
      <c r="Z102" s="158"/>
    </row>
    <row r="103" spans="1:26" ht="15.75" hidden="1" customHeight="1" x14ac:dyDescent="0.15">
      <c r="A103" s="133"/>
      <c r="B103" s="133"/>
      <c r="C103" s="158"/>
      <c r="D103" s="158"/>
      <c r="E103" s="158"/>
      <c r="F103" s="158"/>
      <c r="G103" s="158"/>
      <c r="H103" s="158"/>
      <c r="I103" s="178"/>
      <c r="J103" s="158"/>
      <c r="K103" s="190"/>
      <c r="L103" s="158"/>
      <c r="M103" s="158"/>
      <c r="N103" s="158"/>
      <c r="O103" s="158"/>
      <c r="P103" s="158"/>
      <c r="Q103" s="158"/>
      <c r="R103" s="158"/>
      <c r="S103" s="158"/>
      <c r="T103" s="158"/>
      <c r="U103" s="158"/>
      <c r="V103" s="158"/>
      <c r="W103" s="158"/>
      <c r="X103" s="158"/>
      <c r="Y103" s="158"/>
      <c r="Z103" s="158"/>
    </row>
    <row r="104" spans="1:26" ht="15.75" hidden="1" customHeight="1" x14ac:dyDescent="0.15">
      <c r="A104" s="133"/>
      <c r="B104" s="133"/>
      <c r="C104" s="158"/>
      <c r="D104" s="158"/>
      <c r="E104" s="158"/>
      <c r="F104" s="158"/>
      <c r="G104" s="158"/>
      <c r="H104" s="158"/>
      <c r="I104" s="178"/>
      <c r="J104" s="158"/>
      <c r="K104" s="190"/>
      <c r="L104" s="158"/>
      <c r="M104" s="158"/>
      <c r="N104" s="158"/>
      <c r="O104" s="158"/>
      <c r="P104" s="158"/>
      <c r="Q104" s="158"/>
      <c r="R104" s="158"/>
      <c r="S104" s="158"/>
      <c r="T104" s="158"/>
      <c r="U104" s="158"/>
      <c r="V104" s="158"/>
      <c r="W104" s="158"/>
      <c r="X104" s="158"/>
      <c r="Y104" s="158"/>
      <c r="Z104" s="158"/>
    </row>
    <row r="105" spans="1:26" ht="15.75" hidden="1" customHeight="1" x14ac:dyDescent="0.15">
      <c r="A105" s="133"/>
      <c r="B105" s="133"/>
      <c r="C105" s="158"/>
      <c r="D105" s="158"/>
      <c r="E105" s="158"/>
      <c r="F105" s="158"/>
      <c r="G105" s="158"/>
      <c r="H105" s="158"/>
      <c r="I105" s="178"/>
      <c r="J105" s="158"/>
      <c r="K105" s="190"/>
      <c r="L105" s="158"/>
      <c r="M105" s="158"/>
      <c r="N105" s="158"/>
      <c r="O105" s="158"/>
      <c r="P105" s="158"/>
      <c r="Q105" s="158"/>
      <c r="R105" s="158"/>
      <c r="S105" s="158"/>
      <c r="T105" s="158"/>
      <c r="U105" s="158"/>
      <c r="V105" s="158"/>
      <c r="W105" s="158"/>
      <c r="X105" s="158"/>
      <c r="Y105" s="158"/>
      <c r="Z105" s="158"/>
    </row>
    <row r="106" spans="1:26" ht="15.75" hidden="1" customHeight="1" x14ac:dyDescent="0.15">
      <c r="A106" s="133"/>
      <c r="B106" s="133"/>
      <c r="C106" s="158"/>
      <c r="D106" s="158"/>
      <c r="E106" s="158"/>
      <c r="F106" s="158"/>
      <c r="G106" s="158"/>
      <c r="H106" s="158"/>
      <c r="I106" s="178"/>
      <c r="J106" s="158"/>
      <c r="K106" s="190"/>
      <c r="L106" s="158"/>
      <c r="M106" s="158"/>
      <c r="N106" s="158"/>
      <c r="O106" s="158"/>
      <c r="P106" s="158"/>
      <c r="Q106" s="158"/>
      <c r="R106" s="158"/>
      <c r="S106" s="158"/>
      <c r="T106" s="158"/>
      <c r="U106" s="158"/>
      <c r="V106" s="158"/>
      <c r="W106" s="158"/>
      <c r="X106" s="158"/>
      <c r="Y106" s="158"/>
      <c r="Z106" s="158"/>
    </row>
    <row r="107" spans="1:26" ht="15.75" hidden="1" customHeight="1" x14ac:dyDescent="0.15">
      <c r="A107" s="133"/>
      <c r="B107" s="133"/>
      <c r="C107" s="158"/>
      <c r="D107" s="158"/>
      <c r="E107" s="158"/>
      <c r="F107" s="158"/>
      <c r="G107" s="158"/>
      <c r="H107" s="158"/>
      <c r="I107" s="178"/>
      <c r="J107" s="158"/>
      <c r="K107" s="190"/>
      <c r="L107" s="158"/>
      <c r="M107" s="158"/>
      <c r="N107" s="158"/>
      <c r="O107" s="158"/>
      <c r="P107" s="158"/>
      <c r="Q107" s="158"/>
      <c r="R107" s="158"/>
      <c r="S107" s="158"/>
      <c r="T107" s="158"/>
      <c r="U107" s="158"/>
      <c r="V107" s="158"/>
      <c r="W107" s="158"/>
      <c r="X107" s="158"/>
      <c r="Y107" s="158"/>
      <c r="Z107" s="158"/>
    </row>
    <row r="108" spans="1:26" ht="20.100000000000001" customHeight="1" x14ac:dyDescent="0.15">
      <c r="A108" s="133"/>
      <c r="B108" s="133"/>
      <c r="C108" s="158"/>
      <c r="D108" s="158"/>
      <c r="E108" s="158"/>
      <c r="F108" s="158"/>
      <c r="G108" s="158"/>
      <c r="H108" s="158"/>
      <c r="I108" s="178"/>
      <c r="J108" s="158"/>
      <c r="K108" s="190"/>
      <c r="L108" s="158"/>
      <c r="M108" s="158"/>
      <c r="N108" s="158"/>
      <c r="O108" s="158"/>
      <c r="P108" s="158"/>
      <c r="Q108" s="158"/>
      <c r="R108" s="158"/>
      <c r="S108" s="158"/>
      <c r="T108" s="158"/>
      <c r="U108" s="158"/>
      <c r="V108" s="158"/>
      <c r="W108" s="158"/>
      <c r="X108" s="158"/>
      <c r="Y108" s="158"/>
      <c r="Z108" s="158"/>
    </row>
    <row r="109" spans="1:26" ht="20.100000000000001" customHeight="1" x14ac:dyDescent="0.15">
      <c r="A109" s="133"/>
      <c r="B109" s="133"/>
      <c r="C109" s="145" t="s">
        <v>54</v>
      </c>
      <c r="D109" s="146"/>
      <c r="E109" s="146"/>
      <c r="F109" s="146"/>
      <c r="G109" s="146"/>
      <c r="H109" s="147"/>
      <c r="Q109" s="191"/>
    </row>
    <row r="110" spans="1:26" ht="15" customHeight="1" x14ac:dyDescent="0.15">
      <c r="A110" s="133"/>
      <c r="B110" s="133"/>
      <c r="C110" s="192"/>
      <c r="D110" s="193"/>
      <c r="E110" s="193"/>
      <c r="F110" s="193"/>
      <c r="G110" s="193"/>
      <c r="H110" s="193"/>
      <c r="I110" s="194"/>
      <c r="J110" s="150"/>
      <c r="K110" s="194"/>
      <c r="L110" s="150"/>
      <c r="M110" s="150"/>
      <c r="N110" s="150"/>
      <c r="O110" s="150"/>
      <c r="P110" s="150"/>
      <c r="Q110" s="195"/>
      <c r="R110" s="150"/>
      <c r="S110" s="150"/>
      <c r="T110" s="150"/>
      <c r="U110" s="150"/>
      <c r="V110" s="150"/>
      <c r="W110" s="150"/>
      <c r="X110" s="150"/>
      <c r="Y110" s="150"/>
      <c r="Z110" s="151"/>
    </row>
    <row r="111" spans="1:26" ht="30" customHeight="1" x14ac:dyDescent="0.15">
      <c r="A111" s="133"/>
      <c r="B111" s="133"/>
      <c r="C111" s="192"/>
      <c r="D111" s="196" t="s">
        <v>77</v>
      </c>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57"/>
    </row>
    <row r="112" spans="1:26" ht="20.100000000000001" customHeight="1" x14ac:dyDescent="0.15">
      <c r="A112" s="133"/>
      <c r="B112" s="133"/>
      <c r="C112" s="152"/>
      <c r="D112" s="153">
        <v>1</v>
      </c>
      <c r="E112" s="128" t="s">
        <v>55</v>
      </c>
      <c r="I112" s="92"/>
      <c r="J112" s="92"/>
      <c r="K112" s="92"/>
      <c r="L112" s="92"/>
      <c r="M112" s="92"/>
      <c r="N112" s="92"/>
      <c r="O112" s="92"/>
      <c r="P112" s="92"/>
      <c r="Q112" s="99"/>
      <c r="R112" s="92"/>
      <c r="S112" s="92"/>
      <c r="T112" s="92"/>
      <c r="U112" s="92"/>
      <c r="V112" s="92"/>
      <c r="W112" s="92"/>
      <c r="X112" s="92"/>
      <c r="Y112" s="92"/>
      <c r="Z112" s="157"/>
    </row>
    <row r="113" spans="1:26" ht="20.100000000000001" customHeight="1" x14ac:dyDescent="0.15">
      <c r="A113" s="133"/>
      <c r="B113" s="133"/>
      <c r="C113" s="152"/>
      <c r="D113" s="153"/>
      <c r="E113" s="158"/>
      <c r="F113" s="158"/>
      <c r="G113" s="158"/>
      <c r="H113" s="158"/>
      <c r="I113" s="164"/>
      <c r="J113" s="160" t="s">
        <v>56</v>
      </c>
      <c r="K113" s="184"/>
      <c r="L113" s="159"/>
      <c r="M113" s="159"/>
      <c r="N113" s="159"/>
      <c r="O113" s="159"/>
      <c r="P113" s="159"/>
      <c r="Q113" s="197"/>
      <c r="R113" s="159"/>
      <c r="S113" s="159"/>
      <c r="T113" s="159"/>
      <c r="U113" s="159"/>
      <c r="V113" s="159"/>
      <c r="W113" s="159"/>
      <c r="X113" s="159"/>
      <c r="Y113" s="159"/>
      <c r="Z113" s="157"/>
    </row>
    <row r="114" spans="1:26" ht="20.100000000000001" customHeight="1" x14ac:dyDescent="0.15">
      <c r="A114" s="133">
        <f>IFERROR(IF(AND(TRIM($I114)&lt;&gt;"", NOT(OR(IFERROR(SEARCH(" ",$I114),0)&gt;0, IFERROR(SEARCH("　",$I114),0)&gt;0))),1001,0),3)</f>
        <v>0</v>
      </c>
      <c r="B114" s="133"/>
      <c r="C114" s="152"/>
      <c r="D114" s="153">
        <f>D112+1</f>
        <v>2</v>
      </c>
      <c r="E114" s="128" t="s">
        <v>57</v>
      </c>
      <c r="I114" s="92"/>
      <c r="J114" s="92"/>
      <c r="K114" s="92"/>
      <c r="L114" s="92"/>
      <c r="M114" s="92"/>
      <c r="N114" s="92"/>
      <c r="O114" s="92"/>
      <c r="P114" s="92"/>
      <c r="Q114" s="92"/>
      <c r="R114" s="92"/>
      <c r="S114" s="92"/>
      <c r="T114" s="92"/>
      <c r="U114" s="92"/>
      <c r="V114" s="92"/>
      <c r="W114" s="92"/>
      <c r="X114" s="92"/>
      <c r="Y114" s="92"/>
      <c r="Z114" s="157"/>
    </row>
    <row r="115" spans="1:26" ht="20.100000000000001" customHeight="1" x14ac:dyDescent="0.15">
      <c r="A115" s="133"/>
      <c r="B115" s="133"/>
      <c r="C115" s="152"/>
      <c r="D115" s="153"/>
      <c r="E115" s="158"/>
      <c r="F115" s="158"/>
      <c r="G115" s="158"/>
      <c r="H115" s="158"/>
      <c r="I115" s="164"/>
      <c r="J115" s="160" t="s">
        <v>37</v>
      </c>
      <c r="K115" s="160"/>
      <c r="L115" s="160"/>
      <c r="M115" s="160"/>
      <c r="N115" s="160"/>
      <c r="O115" s="160"/>
      <c r="P115" s="160"/>
      <c r="Q115" s="160"/>
      <c r="R115" s="160"/>
      <c r="S115" s="160"/>
      <c r="T115" s="160"/>
      <c r="U115" s="160"/>
      <c r="V115" s="160"/>
      <c r="W115" s="160"/>
      <c r="X115" s="160"/>
      <c r="Y115" s="160"/>
      <c r="Z115" s="157"/>
    </row>
    <row r="116" spans="1:26" ht="20.100000000000001" customHeight="1" x14ac:dyDescent="0.15">
      <c r="A116" s="133">
        <f>IFERROR(IF(AND(TRIM($I116)&lt;&gt;"", NOT(OR(IFERROR(SEARCH(" ",$I116),0)&gt;0, IFERROR(SEARCH("　",$I116),0)&gt;0))),1001,0),3)</f>
        <v>0</v>
      </c>
      <c r="B116" s="133"/>
      <c r="C116" s="152"/>
      <c r="D116" s="153">
        <f>D114+1</f>
        <v>3</v>
      </c>
      <c r="E116" s="128" t="s">
        <v>58</v>
      </c>
      <c r="I116" s="92"/>
      <c r="J116" s="92"/>
      <c r="K116" s="92"/>
      <c r="L116" s="92"/>
      <c r="M116" s="92"/>
      <c r="N116" s="92"/>
      <c r="O116" s="92"/>
      <c r="P116" s="92"/>
      <c r="Q116" s="92"/>
      <c r="R116" s="92"/>
      <c r="S116" s="92"/>
      <c r="T116" s="92"/>
      <c r="U116" s="92"/>
      <c r="V116" s="92"/>
      <c r="W116" s="92"/>
      <c r="X116" s="92"/>
      <c r="Y116" s="92"/>
      <c r="Z116" s="157"/>
    </row>
    <row r="117" spans="1:26" ht="20.100000000000001" customHeight="1" x14ac:dyDescent="0.15">
      <c r="A117" s="133"/>
      <c r="B117" s="133"/>
      <c r="C117" s="152"/>
      <c r="D117" s="158"/>
      <c r="E117" s="158"/>
      <c r="F117" s="158"/>
      <c r="G117" s="158"/>
      <c r="H117" s="158"/>
      <c r="I117" s="164"/>
      <c r="J117" s="160" t="s">
        <v>39</v>
      </c>
      <c r="K117" s="160"/>
      <c r="L117" s="160"/>
      <c r="M117" s="160"/>
      <c r="N117" s="160"/>
      <c r="O117" s="160"/>
      <c r="P117" s="160"/>
      <c r="Q117" s="160"/>
      <c r="R117" s="160"/>
      <c r="S117" s="160"/>
      <c r="T117" s="160"/>
      <c r="U117" s="160"/>
      <c r="V117" s="160"/>
      <c r="W117" s="160"/>
      <c r="X117" s="160"/>
      <c r="Y117" s="160"/>
      <c r="Z117" s="157"/>
    </row>
    <row r="118" spans="1:26" ht="20.100000000000001" customHeight="1" x14ac:dyDescent="0.15">
      <c r="A118" s="133"/>
      <c r="B118" s="133"/>
      <c r="C118" s="152"/>
      <c r="D118" s="153">
        <f>D116+1</f>
        <v>4</v>
      </c>
      <c r="E118" s="128" t="s">
        <v>29</v>
      </c>
      <c r="I118" s="93"/>
      <c r="J118" s="94"/>
      <c r="K118" s="94"/>
      <c r="L118" s="94"/>
      <c r="M118" s="94"/>
      <c r="N118" s="158"/>
      <c r="O118" s="158"/>
      <c r="P118" s="158"/>
      <c r="Q118" s="158"/>
      <c r="R118" s="158"/>
      <c r="S118" s="158"/>
      <c r="T118" s="158"/>
      <c r="U118" s="158"/>
      <c r="V118" s="158"/>
      <c r="W118" s="158"/>
      <c r="X118" s="158"/>
      <c r="Y118" s="158"/>
      <c r="Z118" s="157"/>
    </row>
    <row r="119" spans="1:26" ht="20.100000000000001" customHeight="1" x14ac:dyDescent="0.15">
      <c r="A119" s="133"/>
      <c r="B119" s="133"/>
      <c r="C119" s="152"/>
      <c r="D119" s="153"/>
      <c r="E119" s="158"/>
      <c r="F119" s="158"/>
      <c r="G119" s="158"/>
      <c r="H119" s="158"/>
      <c r="I119" s="155"/>
      <c r="J119" s="160" t="s">
        <v>85</v>
      </c>
      <c r="K119" s="159"/>
      <c r="L119" s="159"/>
      <c r="M119" s="159"/>
      <c r="N119" s="159"/>
      <c r="O119" s="159"/>
      <c r="P119" s="159"/>
      <c r="Q119" s="159"/>
      <c r="R119" s="159"/>
      <c r="S119" s="159"/>
      <c r="T119" s="159"/>
      <c r="U119" s="159"/>
      <c r="V119" s="159"/>
      <c r="W119" s="159"/>
      <c r="X119" s="159"/>
      <c r="Y119" s="159"/>
      <c r="Z119" s="157"/>
    </row>
    <row r="120" spans="1:26" ht="20.100000000000001" customHeight="1" x14ac:dyDescent="0.15">
      <c r="A120" s="133">
        <f>IFERROR(IF(AND(TRIM($I120)&lt;&gt;"", AND(OR(ISERROR(FIND("@"&amp;LEFT($I120,3)&amp;"@", 都道府県3))=FALSE, ISERROR(FIND("@"&amp;LEFT($I120,4)&amp;"@",都道府県4))=FALSE))=FALSE),1001,0),3)</f>
        <v>0</v>
      </c>
      <c r="B120" s="133"/>
      <c r="C120" s="152"/>
      <c r="D120" s="153">
        <f>D118+1</f>
        <v>5</v>
      </c>
      <c r="E120" s="128" t="s">
        <v>30</v>
      </c>
      <c r="I120" s="95"/>
      <c r="J120" s="95"/>
      <c r="K120" s="95"/>
      <c r="L120" s="95"/>
      <c r="M120" s="95"/>
      <c r="N120" s="95"/>
      <c r="O120" s="95"/>
      <c r="P120" s="95"/>
      <c r="Q120" s="96"/>
      <c r="R120" s="95"/>
      <c r="S120" s="95"/>
      <c r="T120" s="95"/>
      <c r="U120" s="95"/>
      <c r="V120" s="95"/>
      <c r="W120" s="95"/>
      <c r="X120" s="95"/>
      <c r="Y120" s="95"/>
      <c r="Z120" s="157"/>
    </row>
    <row r="121" spans="1:26" ht="20.100000000000001" customHeight="1" x14ac:dyDescent="0.15">
      <c r="A121" s="133"/>
      <c r="B121" s="133"/>
      <c r="C121" s="152"/>
      <c r="D121" s="153"/>
      <c r="E121" s="158"/>
      <c r="F121" s="158"/>
      <c r="G121" s="158"/>
      <c r="H121" s="158"/>
      <c r="I121" s="155"/>
      <c r="J121" s="160" t="s">
        <v>59</v>
      </c>
      <c r="K121" s="159"/>
      <c r="L121" s="159"/>
      <c r="M121" s="159"/>
      <c r="N121" s="159"/>
      <c r="O121" s="159"/>
      <c r="P121" s="159"/>
      <c r="Q121" s="159"/>
      <c r="R121" s="159"/>
      <c r="S121" s="159"/>
      <c r="T121" s="159"/>
      <c r="U121" s="159"/>
      <c r="V121" s="159"/>
      <c r="W121" s="159"/>
      <c r="X121" s="159"/>
      <c r="Y121" s="159"/>
      <c r="Z121" s="157"/>
    </row>
    <row r="122" spans="1:26" ht="20.100000000000001" customHeight="1" x14ac:dyDescent="0.15">
      <c r="A122" s="133">
        <f>IFERROR(IF(AND(TRIM($I122)&lt;&gt;"", NOT(AND(ISNUMBER(VALUE(SUBSTITUTE($I122,"-",""))), IFERROR(SEARCH("-",$I122),0)&gt;0))),1001,0),3)</f>
        <v>0</v>
      </c>
      <c r="B122" s="133"/>
      <c r="C122" s="152"/>
      <c r="D122" s="153">
        <f>D120+1</f>
        <v>6</v>
      </c>
      <c r="E122" s="128" t="s">
        <v>40</v>
      </c>
      <c r="I122" s="92"/>
      <c r="J122" s="92"/>
      <c r="K122" s="92"/>
      <c r="L122" s="92"/>
      <c r="M122" s="92"/>
      <c r="O122" s="165" t="s">
        <v>41</v>
      </c>
      <c r="P122" s="92"/>
      <c r="Q122" s="92"/>
      <c r="R122" s="128" t="s">
        <v>42</v>
      </c>
      <c r="Y122" s="159"/>
      <c r="Z122" s="157"/>
    </row>
    <row r="123" spans="1:26" ht="20.100000000000001" customHeight="1" x14ac:dyDescent="0.15">
      <c r="A123" s="133"/>
      <c r="B123" s="133"/>
      <c r="C123" s="161"/>
      <c r="D123" s="158"/>
      <c r="E123" s="158"/>
      <c r="F123" s="158"/>
      <c r="G123" s="158"/>
      <c r="H123" s="158"/>
      <c r="I123" s="155"/>
      <c r="J123" s="160" t="s">
        <v>60</v>
      </c>
      <c r="K123" s="159"/>
      <c r="L123" s="159"/>
      <c r="M123" s="159"/>
      <c r="N123" s="159"/>
      <c r="O123" s="159"/>
      <c r="P123" s="159"/>
      <c r="Q123" s="159"/>
      <c r="R123" s="159"/>
      <c r="S123" s="159"/>
      <c r="T123" s="159"/>
      <c r="U123" s="159"/>
      <c r="V123" s="159"/>
      <c r="W123" s="159"/>
      <c r="X123" s="159"/>
      <c r="Y123" s="159"/>
      <c r="Z123" s="157"/>
    </row>
    <row r="124" spans="1:26" ht="20.100000000000001" customHeight="1" x14ac:dyDescent="0.15">
      <c r="A124" s="133">
        <f>IFERROR(IF(AND(TRIM($I124)&lt;&gt;"", NOT(AND(ISNUMBER(VALUE(SUBSTITUTE($I124,"-",""))), IFERROR(SEARCH("-",$I124),0)&gt;0))),1001,0),3)</f>
        <v>0</v>
      </c>
      <c r="B124" s="133"/>
      <c r="C124" s="152"/>
      <c r="D124" s="153">
        <f>D122+1</f>
        <v>7</v>
      </c>
      <c r="E124" s="128" t="s">
        <v>44</v>
      </c>
      <c r="I124" s="92"/>
      <c r="J124" s="92"/>
      <c r="K124" s="92"/>
      <c r="L124" s="92"/>
      <c r="M124" s="92"/>
      <c r="N124" s="159"/>
      <c r="O124" s="159"/>
      <c r="P124" s="159"/>
      <c r="Q124" s="159"/>
      <c r="R124" s="159"/>
      <c r="S124" s="159"/>
      <c r="T124" s="159"/>
      <c r="U124" s="159"/>
      <c r="V124" s="159"/>
      <c r="W124" s="159"/>
      <c r="X124" s="159"/>
      <c r="Y124" s="159"/>
      <c r="Z124" s="157"/>
    </row>
    <row r="125" spans="1:26" ht="20.100000000000001" customHeight="1" x14ac:dyDescent="0.15">
      <c r="A125" s="133"/>
      <c r="B125" s="133"/>
      <c r="C125" s="161"/>
      <c r="D125" s="158"/>
      <c r="E125" s="158"/>
      <c r="F125" s="158"/>
      <c r="G125" s="158"/>
      <c r="H125" s="158"/>
      <c r="I125" s="155"/>
      <c r="J125" s="160" t="s">
        <v>60</v>
      </c>
      <c r="K125" s="159"/>
      <c r="L125" s="159"/>
      <c r="M125" s="159"/>
      <c r="N125" s="159"/>
      <c r="O125" s="159"/>
      <c r="P125" s="159"/>
      <c r="Q125" s="159"/>
      <c r="R125" s="159"/>
      <c r="S125" s="159"/>
      <c r="T125" s="159"/>
      <c r="U125" s="159"/>
      <c r="V125" s="159"/>
      <c r="W125" s="159"/>
      <c r="X125" s="159"/>
      <c r="Y125" s="159"/>
      <c r="Z125" s="157"/>
    </row>
    <row r="126" spans="1:26" ht="20.100000000000001" customHeight="1" x14ac:dyDescent="0.15">
      <c r="A126" s="133">
        <f>IFERROR(IF(AND(TRIM($I126)&lt;&gt;"", NOT(IFERROR(SEARCH("@",$I126),0)&gt;0)),1001,0),3)</f>
        <v>0</v>
      </c>
      <c r="B126" s="133"/>
      <c r="C126" s="152"/>
      <c r="D126" s="153">
        <f>D124+1</f>
        <v>8</v>
      </c>
      <c r="E126" s="128" t="s">
        <v>45</v>
      </c>
      <c r="I126" s="92"/>
      <c r="J126" s="92"/>
      <c r="K126" s="92"/>
      <c r="L126" s="92"/>
      <c r="M126" s="92"/>
      <c r="N126" s="92"/>
      <c r="O126" s="92"/>
      <c r="P126" s="92"/>
      <c r="Q126" s="98"/>
      <c r="R126" s="92"/>
      <c r="S126" s="92"/>
      <c r="T126" s="92"/>
      <c r="U126" s="92"/>
      <c r="V126" s="92"/>
      <c r="W126" s="92"/>
      <c r="X126" s="92"/>
      <c r="Y126" s="92"/>
      <c r="Z126" s="157"/>
    </row>
    <row r="127" spans="1:26" ht="20.100000000000001" customHeight="1" x14ac:dyDescent="0.15">
      <c r="A127" s="133"/>
      <c r="B127" s="133"/>
      <c r="C127" s="161"/>
      <c r="D127" s="158"/>
      <c r="E127" s="158"/>
      <c r="F127" s="158"/>
      <c r="G127" s="158"/>
      <c r="H127" s="158"/>
      <c r="I127" s="155"/>
      <c r="J127" s="167" t="s">
        <v>83</v>
      </c>
      <c r="K127" s="184"/>
      <c r="L127" s="159"/>
      <c r="M127" s="159"/>
      <c r="N127" s="159"/>
      <c r="O127" s="159"/>
      <c r="P127" s="159"/>
      <c r="Q127" s="185"/>
      <c r="R127" s="159"/>
      <c r="S127" s="159"/>
      <c r="T127" s="159"/>
      <c r="U127" s="159"/>
      <c r="V127" s="159"/>
      <c r="W127" s="159"/>
      <c r="X127" s="159"/>
      <c r="Y127" s="159"/>
      <c r="Z127" s="157"/>
    </row>
    <row r="128" spans="1:26" ht="20.100000000000001" customHeight="1" x14ac:dyDescent="0.15">
      <c r="A128" s="133"/>
      <c r="B128" s="133"/>
      <c r="C128" s="173"/>
      <c r="D128" s="174"/>
      <c r="E128" s="174"/>
      <c r="F128" s="174"/>
      <c r="G128" s="174"/>
      <c r="H128" s="174"/>
      <c r="I128" s="176"/>
      <c r="J128" s="175"/>
      <c r="K128" s="176"/>
      <c r="L128" s="175"/>
      <c r="M128" s="175"/>
      <c r="N128" s="175"/>
      <c r="O128" s="175"/>
      <c r="P128" s="175"/>
      <c r="Q128" s="198"/>
      <c r="R128" s="175"/>
      <c r="S128" s="175"/>
      <c r="T128" s="175"/>
      <c r="U128" s="175"/>
      <c r="V128" s="175"/>
      <c r="W128" s="175"/>
      <c r="X128" s="175"/>
      <c r="Y128" s="175"/>
      <c r="Z128" s="177"/>
    </row>
    <row r="129" spans="1:26" ht="20.100000000000001" customHeight="1" x14ac:dyDescent="0.15">
      <c r="A129" s="133"/>
      <c r="B129" s="133"/>
      <c r="C129" s="158"/>
      <c r="D129" s="158"/>
      <c r="E129" s="158"/>
      <c r="F129" s="158"/>
      <c r="G129" s="158"/>
      <c r="H129" s="158"/>
      <c r="I129" s="179"/>
      <c r="J129" s="179"/>
      <c r="K129" s="179"/>
      <c r="L129" s="179"/>
      <c r="M129" s="179"/>
      <c r="N129" s="179"/>
      <c r="O129" s="179"/>
      <c r="P129" s="179"/>
      <c r="Q129" s="199"/>
      <c r="R129" s="179"/>
      <c r="S129" s="179"/>
      <c r="T129" s="179"/>
      <c r="U129" s="179"/>
      <c r="V129" s="179"/>
      <c r="W129" s="179"/>
      <c r="X129" s="179"/>
      <c r="Y129" s="179"/>
      <c r="Z129" s="158"/>
    </row>
    <row r="130" spans="1:26" ht="15.75" hidden="1" customHeight="1" x14ac:dyDescent="0.15">
      <c r="A130" s="133"/>
      <c r="B130" s="133"/>
      <c r="C130" s="158"/>
      <c r="D130" s="158"/>
      <c r="E130" s="158"/>
      <c r="F130" s="158"/>
      <c r="G130" s="158"/>
      <c r="H130" s="158"/>
      <c r="I130" s="179"/>
      <c r="J130" s="179"/>
      <c r="K130" s="179"/>
      <c r="L130" s="179"/>
      <c r="M130" s="179"/>
      <c r="N130" s="179"/>
      <c r="O130" s="179"/>
      <c r="P130" s="179"/>
      <c r="Q130" s="199"/>
      <c r="R130" s="179"/>
      <c r="S130" s="179"/>
      <c r="T130" s="179"/>
      <c r="U130" s="179"/>
      <c r="V130" s="179"/>
      <c r="W130" s="179"/>
      <c r="X130" s="179"/>
      <c r="Y130" s="179"/>
      <c r="Z130" s="158"/>
    </row>
    <row r="131" spans="1:26" ht="15.75" hidden="1" customHeight="1" x14ac:dyDescent="0.15">
      <c r="A131" s="133"/>
      <c r="B131" s="133"/>
      <c r="C131" s="158"/>
      <c r="D131" s="158"/>
      <c r="E131" s="158"/>
      <c r="F131" s="158"/>
      <c r="G131" s="158"/>
      <c r="H131" s="158"/>
      <c r="I131" s="179"/>
      <c r="J131" s="179"/>
      <c r="K131" s="179"/>
      <c r="L131" s="179"/>
      <c r="M131" s="179"/>
      <c r="N131" s="179"/>
      <c r="O131" s="179"/>
      <c r="P131" s="179"/>
      <c r="Q131" s="199"/>
      <c r="R131" s="179"/>
      <c r="S131" s="179"/>
      <c r="T131" s="179"/>
      <c r="U131" s="179"/>
      <c r="V131" s="179"/>
      <c r="W131" s="179"/>
      <c r="X131" s="179"/>
      <c r="Y131" s="179"/>
      <c r="Z131" s="158"/>
    </row>
    <row r="132" spans="1:26" ht="15.75" hidden="1" customHeight="1" x14ac:dyDescent="0.15">
      <c r="A132" s="133"/>
      <c r="B132" s="133"/>
      <c r="C132" s="158"/>
      <c r="D132" s="158"/>
      <c r="E132" s="158"/>
      <c r="F132" s="158"/>
      <c r="G132" s="158"/>
      <c r="H132" s="158"/>
      <c r="I132" s="179"/>
      <c r="J132" s="179"/>
      <c r="K132" s="179"/>
      <c r="L132" s="179"/>
      <c r="M132" s="179"/>
      <c r="N132" s="179"/>
      <c r="O132" s="179"/>
      <c r="P132" s="179"/>
      <c r="Q132" s="199"/>
      <c r="R132" s="179"/>
      <c r="S132" s="179"/>
      <c r="T132" s="179"/>
      <c r="U132" s="179"/>
      <c r="V132" s="179"/>
      <c r="W132" s="179"/>
      <c r="X132" s="179"/>
      <c r="Y132" s="179"/>
      <c r="Z132" s="158"/>
    </row>
    <row r="133" spans="1:26" ht="15.75" hidden="1" customHeight="1" x14ac:dyDescent="0.15">
      <c r="A133" s="133"/>
      <c r="B133" s="133"/>
      <c r="C133" s="158"/>
      <c r="D133" s="158"/>
      <c r="E133" s="158"/>
      <c r="F133" s="158"/>
      <c r="G133" s="158"/>
      <c r="H133" s="158"/>
      <c r="I133" s="179"/>
      <c r="J133" s="179"/>
      <c r="K133" s="179"/>
      <c r="L133" s="179"/>
      <c r="M133" s="179"/>
      <c r="N133" s="179"/>
      <c r="O133" s="179"/>
      <c r="P133" s="179"/>
      <c r="Q133" s="199"/>
      <c r="R133" s="179"/>
      <c r="S133" s="179"/>
      <c r="T133" s="179"/>
      <c r="U133" s="179"/>
      <c r="V133" s="179"/>
      <c r="W133" s="179"/>
      <c r="X133" s="179"/>
      <c r="Y133" s="179"/>
      <c r="Z133" s="158"/>
    </row>
    <row r="134" spans="1:26" ht="15.75" hidden="1" customHeight="1" x14ac:dyDescent="0.15">
      <c r="A134" s="133"/>
      <c r="B134" s="133"/>
      <c r="C134" s="158"/>
      <c r="D134" s="158"/>
      <c r="E134" s="158"/>
      <c r="F134" s="158"/>
      <c r="G134" s="158"/>
      <c r="H134" s="158"/>
      <c r="I134" s="179"/>
      <c r="J134" s="179"/>
      <c r="K134" s="179"/>
      <c r="L134" s="179"/>
      <c r="M134" s="179"/>
      <c r="N134" s="179"/>
      <c r="O134" s="179"/>
      <c r="P134" s="179"/>
      <c r="Q134" s="199"/>
      <c r="R134" s="179"/>
      <c r="S134" s="179"/>
      <c r="T134" s="179"/>
      <c r="U134" s="179"/>
      <c r="V134" s="179"/>
      <c r="W134" s="179"/>
      <c r="X134" s="179"/>
      <c r="Y134" s="179"/>
      <c r="Z134" s="158"/>
    </row>
    <row r="135" spans="1:26" ht="15.75" hidden="1" customHeight="1" x14ac:dyDescent="0.15">
      <c r="A135" s="133"/>
      <c r="B135" s="133"/>
      <c r="C135" s="158"/>
      <c r="D135" s="158"/>
      <c r="E135" s="158"/>
      <c r="F135" s="158"/>
      <c r="G135" s="158"/>
      <c r="H135" s="158"/>
      <c r="I135" s="179"/>
      <c r="J135" s="179"/>
      <c r="K135" s="179"/>
      <c r="L135" s="179"/>
      <c r="M135" s="179"/>
      <c r="N135" s="179"/>
      <c r="O135" s="179"/>
      <c r="P135" s="179"/>
      <c r="Q135" s="199"/>
      <c r="R135" s="179"/>
      <c r="S135" s="179"/>
      <c r="T135" s="179"/>
      <c r="U135" s="179"/>
      <c r="V135" s="179"/>
      <c r="W135" s="179"/>
      <c r="X135" s="179"/>
      <c r="Y135" s="179"/>
      <c r="Z135" s="158"/>
    </row>
    <row r="136" spans="1:26" ht="15.75" hidden="1" customHeight="1" x14ac:dyDescent="0.15">
      <c r="A136" s="133"/>
      <c r="B136" s="133"/>
      <c r="C136" s="158"/>
      <c r="D136" s="158"/>
      <c r="E136" s="158"/>
      <c r="F136" s="158"/>
      <c r="G136" s="158"/>
      <c r="H136" s="158"/>
      <c r="I136" s="179"/>
      <c r="J136" s="179"/>
      <c r="K136" s="179"/>
      <c r="L136" s="179"/>
      <c r="M136" s="179"/>
      <c r="N136" s="179"/>
      <c r="O136" s="179"/>
      <c r="P136" s="179"/>
      <c r="Q136" s="199"/>
      <c r="R136" s="179"/>
      <c r="S136" s="179"/>
      <c r="T136" s="179"/>
      <c r="U136" s="179"/>
      <c r="V136" s="179"/>
      <c r="W136" s="179"/>
      <c r="X136" s="179"/>
      <c r="Y136" s="179"/>
      <c r="Z136" s="158"/>
    </row>
    <row r="137" spans="1:26" ht="15.75" hidden="1" customHeight="1" x14ac:dyDescent="0.15">
      <c r="A137" s="133"/>
      <c r="B137" s="133"/>
      <c r="C137" s="158"/>
      <c r="D137" s="158"/>
      <c r="E137" s="158"/>
      <c r="F137" s="158"/>
      <c r="G137" s="158"/>
      <c r="H137" s="158"/>
      <c r="I137" s="179"/>
      <c r="J137" s="179"/>
      <c r="K137" s="179"/>
      <c r="L137" s="179"/>
      <c r="M137" s="179"/>
      <c r="N137" s="179"/>
      <c r="O137" s="179"/>
      <c r="P137" s="179"/>
      <c r="Q137" s="199"/>
      <c r="R137" s="179"/>
      <c r="S137" s="179"/>
      <c r="T137" s="179"/>
      <c r="U137" s="179"/>
      <c r="V137" s="179"/>
      <c r="W137" s="179"/>
      <c r="X137" s="179"/>
      <c r="Y137" s="179"/>
      <c r="Z137" s="158"/>
    </row>
    <row r="138" spans="1:26" ht="15.75" hidden="1" customHeight="1" x14ac:dyDescent="0.15">
      <c r="A138" s="133"/>
      <c r="B138" s="133"/>
      <c r="C138" s="158"/>
      <c r="D138" s="158"/>
      <c r="E138" s="158"/>
      <c r="F138" s="158"/>
      <c r="G138" s="158"/>
      <c r="H138" s="158"/>
      <c r="I138" s="179"/>
      <c r="J138" s="179"/>
      <c r="K138" s="179"/>
      <c r="L138" s="179"/>
      <c r="M138" s="179"/>
      <c r="N138" s="179"/>
      <c r="O138" s="179"/>
      <c r="P138" s="179"/>
      <c r="Q138" s="199"/>
      <c r="R138" s="179"/>
      <c r="S138" s="179"/>
      <c r="T138" s="179"/>
      <c r="U138" s="179"/>
      <c r="V138" s="179"/>
      <c r="W138" s="179"/>
      <c r="X138" s="179"/>
      <c r="Y138" s="179"/>
      <c r="Z138" s="158"/>
    </row>
    <row r="139" spans="1:26" ht="15.75" hidden="1" customHeight="1" x14ac:dyDescent="0.15">
      <c r="A139" s="133"/>
      <c r="B139" s="133"/>
      <c r="C139" s="158"/>
      <c r="D139" s="158"/>
      <c r="E139" s="158"/>
      <c r="F139" s="158"/>
      <c r="G139" s="158"/>
      <c r="H139" s="158"/>
      <c r="I139" s="179"/>
      <c r="J139" s="179"/>
      <c r="K139" s="179"/>
      <c r="L139" s="179"/>
      <c r="M139" s="179"/>
      <c r="N139" s="179"/>
      <c r="O139" s="179"/>
      <c r="P139" s="179"/>
      <c r="Q139" s="199"/>
      <c r="R139" s="179"/>
      <c r="S139" s="179"/>
      <c r="T139" s="179"/>
      <c r="U139" s="179"/>
      <c r="V139" s="179"/>
      <c r="W139" s="179"/>
      <c r="X139" s="179"/>
      <c r="Y139" s="179"/>
      <c r="Z139" s="158"/>
    </row>
    <row r="140" spans="1:26" ht="15.75" hidden="1" customHeight="1" x14ac:dyDescent="0.15">
      <c r="A140" s="133"/>
      <c r="B140" s="133"/>
      <c r="C140" s="158"/>
      <c r="D140" s="158"/>
      <c r="E140" s="158"/>
      <c r="F140" s="158"/>
      <c r="G140" s="158"/>
      <c r="H140" s="158"/>
      <c r="I140" s="179"/>
      <c r="J140" s="179"/>
      <c r="K140" s="179"/>
      <c r="L140" s="179"/>
      <c r="M140" s="179"/>
      <c r="N140" s="179"/>
      <c r="O140" s="179"/>
      <c r="P140" s="179"/>
      <c r="Q140" s="199"/>
      <c r="R140" s="179"/>
      <c r="S140" s="179"/>
      <c r="T140" s="179"/>
      <c r="U140" s="179"/>
      <c r="V140" s="179"/>
      <c r="W140" s="179"/>
      <c r="X140" s="179"/>
      <c r="Y140" s="179"/>
      <c r="Z140" s="158"/>
    </row>
    <row r="141" spans="1:26" ht="15.75" hidden="1" customHeight="1" x14ac:dyDescent="0.15">
      <c r="A141" s="133"/>
      <c r="B141" s="133"/>
      <c r="C141" s="158"/>
      <c r="D141" s="158"/>
      <c r="E141" s="158"/>
      <c r="F141" s="158"/>
      <c r="G141" s="158"/>
      <c r="H141" s="158"/>
      <c r="I141" s="179"/>
      <c r="J141" s="179"/>
      <c r="K141" s="179"/>
      <c r="L141" s="179"/>
      <c r="M141" s="179"/>
      <c r="N141" s="179"/>
      <c r="O141" s="179"/>
      <c r="P141" s="179"/>
      <c r="Q141" s="199"/>
      <c r="R141" s="179"/>
      <c r="S141" s="179"/>
      <c r="T141" s="179"/>
      <c r="U141" s="179"/>
      <c r="V141" s="179"/>
      <c r="W141" s="179"/>
      <c r="X141" s="179"/>
      <c r="Y141" s="179"/>
      <c r="Z141" s="158"/>
    </row>
    <row r="142" spans="1:26" ht="15.75" hidden="1" customHeight="1" x14ac:dyDescent="0.15">
      <c r="A142" s="133"/>
      <c r="B142" s="133"/>
      <c r="C142" s="158"/>
      <c r="D142" s="158"/>
      <c r="E142" s="158"/>
      <c r="F142" s="158"/>
      <c r="G142" s="158"/>
      <c r="H142" s="158"/>
      <c r="I142" s="179"/>
      <c r="J142" s="179"/>
      <c r="K142" s="179"/>
      <c r="L142" s="179"/>
      <c r="M142" s="179"/>
      <c r="N142" s="179"/>
      <c r="O142" s="179"/>
      <c r="P142" s="179"/>
      <c r="Q142" s="199"/>
      <c r="R142" s="179"/>
      <c r="S142" s="179"/>
      <c r="T142" s="179"/>
      <c r="U142" s="179"/>
      <c r="V142" s="179"/>
      <c r="W142" s="179"/>
      <c r="X142" s="179"/>
      <c r="Y142" s="179"/>
      <c r="Z142" s="158"/>
    </row>
    <row r="143" spans="1:26" ht="15.75" hidden="1" customHeight="1" x14ac:dyDescent="0.15">
      <c r="A143" s="133"/>
      <c r="B143" s="133"/>
      <c r="C143" s="158"/>
      <c r="D143" s="158"/>
      <c r="E143" s="158"/>
      <c r="F143" s="158"/>
      <c r="G143" s="158"/>
      <c r="H143" s="158"/>
      <c r="I143" s="179"/>
      <c r="J143" s="179"/>
      <c r="K143" s="179"/>
      <c r="L143" s="179"/>
      <c r="M143" s="179"/>
      <c r="N143" s="179"/>
      <c r="O143" s="179"/>
      <c r="P143" s="179"/>
      <c r="Q143" s="199"/>
      <c r="R143" s="179"/>
      <c r="S143" s="179"/>
      <c r="T143" s="179"/>
      <c r="U143" s="179"/>
      <c r="V143" s="179"/>
      <c r="W143" s="179"/>
      <c r="X143" s="179"/>
      <c r="Y143" s="179"/>
      <c r="Z143" s="158"/>
    </row>
    <row r="144" spans="1:26" ht="15.75" hidden="1" customHeight="1" x14ac:dyDescent="0.15">
      <c r="A144" s="133"/>
      <c r="B144" s="133"/>
      <c r="C144" s="158"/>
      <c r="D144" s="158"/>
      <c r="E144" s="158"/>
      <c r="F144" s="158"/>
      <c r="G144" s="158"/>
      <c r="H144" s="158"/>
      <c r="I144" s="179"/>
      <c r="J144" s="179"/>
      <c r="K144" s="179"/>
      <c r="L144" s="179"/>
      <c r="M144" s="179"/>
      <c r="N144" s="179"/>
      <c r="O144" s="179"/>
      <c r="P144" s="179"/>
      <c r="Q144" s="199"/>
      <c r="R144" s="179"/>
      <c r="S144" s="179"/>
      <c r="T144" s="179"/>
      <c r="U144" s="179"/>
      <c r="V144" s="179"/>
      <c r="W144" s="179"/>
      <c r="X144" s="179"/>
      <c r="Y144" s="179"/>
      <c r="Z144" s="158"/>
    </row>
    <row r="145" spans="1:26" ht="15.75" hidden="1" customHeight="1" x14ac:dyDescent="0.15">
      <c r="A145" s="133"/>
      <c r="B145" s="133"/>
      <c r="C145" s="158"/>
      <c r="D145" s="158"/>
      <c r="E145" s="158"/>
      <c r="F145" s="158"/>
      <c r="G145" s="158"/>
      <c r="H145" s="158"/>
      <c r="I145" s="179"/>
      <c r="J145" s="179"/>
      <c r="K145" s="179"/>
      <c r="L145" s="179"/>
      <c r="M145" s="179"/>
      <c r="N145" s="179"/>
      <c r="O145" s="179"/>
      <c r="P145" s="179"/>
      <c r="Q145" s="199"/>
      <c r="R145" s="179"/>
      <c r="S145" s="179"/>
      <c r="T145" s="179"/>
      <c r="U145" s="179"/>
      <c r="V145" s="179"/>
      <c r="W145" s="179"/>
      <c r="X145" s="179"/>
      <c r="Y145" s="179"/>
      <c r="Z145" s="158"/>
    </row>
    <row r="146" spans="1:26" ht="15.75" hidden="1" customHeight="1" x14ac:dyDescent="0.15">
      <c r="A146" s="133"/>
      <c r="B146" s="133"/>
      <c r="C146" s="158"/>
      <c r="D146" s="158"/>
      <c r="E146" s="158"/>
      <c r="F146" s="158"/>
      <c r="G146" s="158"/>
      <c r="H146" s="158"/>
      <c r="I146" s="179"/>
      <c r="J146" s="179"/>
      <c r="K146" s="179"/>
      <c r="L146" s="179"/>
      <c r="M146" s="179"/>
      <c r="N146" s="179"/>
      <c r="O146" s="179"/>
      <c r="P146" s="179"/>
      <c r="Q146" s="199"/>
      <c r="R146" s="179"/>
      <c r="S146" s="179"/>
      <c r="T146" s="179"/>
      <c r="U146" s="179"/>
      <c r="V146" s="179"/>
      <c r="W146" s="179"/>
      <c r="X146" s="179"/>
      <c r="Y146" s="179"/>
      <c r="Z146" s="158"/>
    </row>
    <row r="147" spans="1:26" ht="15.75" hidden="1" customHeight="1" x14ac:dyDescent="0.15">
      <c r="A147" s="133"/>
      <c r="B147" s="133"/>
      <c r="C147" s="158"/>
      <c r="D147" s="158"/>
      <c r="E147" s="158"/>
      <c r="F147" s="158"/>
      <c r="G147" s="158"/>
      <c r="H147" s="158"/>
      <c r="I147" s="179"/>
      <c r="J147" s="179"/>
      <c r="K147" s="179"/>
      <c r="L147" s="179"/>
      <c r="M147" s="179"/>
      <c r="N147" s="179"/>
      <c r="O147" s="179"/>
      <c r="P147" s="179"/>
      <c r="Q147" s="199"/>
      <c r="R147" s="179"/>
      <c r="S147" s="179"/>
      <c r="T147" s="179"/>
      <c r="U147" s="179"/>
      <c r="V147" s="179"/>
      <c r="W147" s="179"/>
      <c r="X147" s="179"/>
      <c r="Y147" s="179"/>
      <c r="Z147" s="158"/>
    </row>
    <row r="148" spans="1:26" ht="15.75" hidden="1" customHeight="1" x14ac:dyDescent="0.15">
      <c r="A148" s="133"/>
      <c r="B148" s="133"/>
      <c r="C148" s="158"/>
      <c r="D148" s="158"/>
      <c r="E148" s="158"/>
      <c r="F148" s="158"/>
      <c r="G148" s="158"/>
      <c r="H148" s="158"/>
      <c r="I148" s="179"/>
      <c r="J148" s="179"/>
      <c r="K148" s="179"/>
      <c r="L148" s="179"/>
      <c r="M148" s="179"/>
      <c r="N148" s="179"/>
      <c r="O148" s="179"/>
      <c r="P148" s="179"/>
      <c r="Q148" s="199"/>
      <c r="R148" s="179"/>
      <c r="S148" s="179"/>
      <c r="T148" s="179"/>
      <c r="U148" s="179"/>
      <c r="V148" s="179"/>
      <c r="W148" s="179"/>
      <c r="X148" s="179"/>
      <c r="Y148" s="179"/>
      <c r="Z148" s="158"/>
    </row>
    <row r="149" spans="1:26" ht="20.100000000000001" customHeight="1" x14ac:dyDescent="0.15">
      <c r="A149" s="133"/>
      <c r="B149" s="133"/>
      <c r="C149" s="158"/>
      <c r="D149" s="158"/>
      <c r="E149" s="158"/>
      <c r="F149" s="158"/>
      <c r="G149" s="158"/>
      <c r="H149" s="158"/>
      <c r="I149" s="179"/>
      <c r="J149" s="158"/>
      <c r="K149" s="158"/>
      <c r="L149" s="158"/>
      <c r="M149" s="158"/>
      <c r="N149" s="158"/>
      <c r="O149" s="158"/>
      <c r="P149" s="158"/>
      <c r="Q149" s="200"/>
      <c r="R149" s="158"/>
      <c r="S149" s="158"/>
      <c r="T149" s="158"/>
      <c r="U149" s="158"/>
      <c r="V149" s="158"/>
      <c r="W149" s="158"/>
      <c r="X149" s="158"/>
      <c r="Y149" s="158"/>
      <c r="Z149" s="158"/>
    </row>
    <row r="150" spans="1:26" ht="20.100000000000001" customHeight="1" x14ac:dyDescent="0.15">
      <c r="A150" s="133"/>
      <c r="B150" s="133"/>
      <c r="C150" s="145" t="s">
        <v>61</v>
      </c>
      <c r="D150" s="146"/>
      <c r="E150" s="146"/>
      <c r="F150" s="146"/>
      <c r="G150" s="146"/>
      <c r="H150" s="147"/>
      <c r="I150" s="180"/>
      <c r="K150" s="180"/>
    </row>
    <row r="151" spans="1:26" ht="20.100000000000001" customHeight="1" x14ac:dyDescent="0.15">
      <c r="A151" s="133"/>
      <c r="B151" s="133"/>
      <c r="C151" s="148"/>
      <c r="D151" s="149"/>
      <c r="E151" s="149"/>
      <c r="F151" s="149"/>
      <c r="G151" s="149"/>
      <c r="H151" s="149"/>
      <c r="I151" s="150"/>
      <c r="J151" s="150"/>
      <c r="K151" s="150"/>
      <c r="L151" s="150"/>
      <c r="M151" s="150"/>
      <c r="N151" s="150"/>
      <c r="O151" s="150"/>
      <c r="P151" s="150"/>
      <c r="Q151" s="150"/>
      <c r="R151" s="150"/>
      <c r="S151" s="150"/>
      <c r="T151" s="150"/>
      <c r="U151" s="150"/>
      <c r="V151" s="150"/>
      <c r="W151" s="150"/>
      <c r="X151" s="150"/>
      <c r="Y151" s="150"/>
      <c r="Z151" s="151"/>
    </row>
    <row r="152" spans="1:26" ht="20.100000000000001" customHeight="1" x14ac:dyDescent="0.15">
      <c r="A152" s="133"/>
      <c r="B152" s="133"/>
      <c r="C152" s="148"/>
      <c r="D152" s="201" t="s">
        <v>62</v>
      </c>
      <c r="E152" s="181"/>
      <c r="F152" s="181"/>
      <c r="G152" s="181"/>
      <c r="H152" s="181"/>
      <c r="I152" s="181"/>
      <c r="J152" s="181"/>
      <c r="K152" s="181"/>
      <c r="L152" s="181"/>
      <c r="M152" s="181"/>
      <c r="N152" s="181"/>
      <c r="O152" s="181"/>
      <c r="P152" s="181"/>
      <c r="Q152" s="181"/>
      <c r="R152" s="181"/>
      <c r="S152" s="181"/>
      <c r="T152" s="181"/>
      <c r="U152" s="181"/>
      <c r="V152" s="181"/>
      <c r="W152" s="181"/>
      <c r="X152" s="159"/>
      <c r="Y152" s="158"/>
      <c r="Z152" s="157"/>
    </row>
    <row r="153" spans="1:26" ht="20.100000000000001" customHeight="1" x14ac:dyDescent="0.15">
      <c r="A153" s="133">
        <f>IFERROR(IF(AND($I153&lt;&gt;"しない", $I153&lt;&gt;"する"),1001,0),3)</f>
        <v>0</v>
      </c>
      <c r="B153" s="133"/>
      <c r="C153" s="152"/>
      <c r="D153" s="153">
        <v>1</v>
      </c>
      <c r="E153" s="158" t="s">
        <v>63</v>
      </c>
      <c r="F153" s="158"/>
      <c r="G153" s="158"/>
      <c r="H153" s="158"/>
      <c r="I153" s="92" t="s">
        <v>64</v>
      </c>
      <c r="J153" s="97"/>
      <c r="K153" s="97"/>
      <c r="L153" s="97"/>
      <c r="M153" s="97"/>
      <c r="N153" s="158"/>
      <c r="O153" s="158"/>
      <c r="P153" s="158"/>
      <c r="Q153" s="158"/>
      <c r="R153" s="158"/>
      <c r="S153" s="158"/>
      <c r="T153" s="158"/>
      <c r="U153" s="158"/>
      <c r="Z153" s="202"/>
    </row>
    <row r="154" spans="1:26" ht="20.100000000000001" customHeight="1" x14ac:dyDescent="0.15">
      <c r="A154" s="133"/>
      <c r="B154" s="133"/>
      <c r="C154" s="161"/>
      <c r="D154" s="158"/>
      <c r="E154" s="158"/>
      <c r="F154" s="158"/>
      <c r="G154" s="158"/>
      <c r="H154" s="158"/>
      <c r="I154" s="203"/>
      <c r="J154" s="160" t="s">
        <v>11</v>
      </c>
      <c r="K154" s="160"/>
      <c r="L154" s="160"/>
      <c r="M154" s="160"/>
      <c r="N154" s="160"/>
      <c r="O154" s="160"/>
      <c r="P154" s="160"/>
      <c r="Q154" s="160"/>
      <c r="R154" s="160"/>
      <c r="S154" s="160"/>
      <c r="T154" s="160"/>
      <c r="U154" s="158"/>
      <c r="Z154" s="202"/>
    </row>
    <row r="155" spans="1:26" ht="20.100000000000001" customHeight="1" x14ac:dyDescent="0.15">
      <c r="A155" s="133">
        <f>IFERROR(IF(AND($I153="する",OR(TRIM($I155)="", NOT(OR(IFERROR(SEARCH(" ",$I155),0)&gt;0, IFERROR(SEARCH("　",$I155),0)&gt;0)))),1001,0),3)</f>
        <v>0</v>
      </c>
      <c r="B155" s="133"/>
      <c r="C155" s="152"/>
      <c r="D155" s="153">
        <v>2</v>
      </c>
      <c r="E155" s="128" t="s">
        <v>57</v>
      </c>
      <c r="I155" s="92"/>
      <c r="J155" s="92"/>
      <c r="K155" s="92"/>
      <c r="L155" s="92"/>
      <c r="M155" s="92"/>
      <c r="N155" s="92"/>
      <c r="O155" s="92"/>
      <c r="P155" s="92"/>
      <c r="Q155" s="92"/>
      <c r="R155" s="92"/>
      <c r="S155" s="92"/>
      <c r="T155" s="92"/>
      <c r="U155" s="92"/>
      <c r="V155" s="92"/>
      <c r="W155" s="92"/>
      <c r="X155" s="92"/>
      <c r="Y155" s="92"/>
      <c r="Z155" s="157"/>
    </row>
    <row r="156" spans="1:26" ht="20.100000000000001" customHeight="1" x14ac:dyDescent="0.15">
      <c r="A156" s="133"/>
      <c r="B156" s="133"/>
      <c r="C156" s="152"/>
      <c r="D156" s="153"/>
      <c r="E156" s="158"/>
      <c r="F156" s="158"/>
      <c r="G156" s="158"/>
      <c r="H156" s="158"/>
      <c r="I156" s="164"/>
      <c r="J156" s="160" t="s">
        <v>37</v>
      </c>
      <c r="K156" s="160"/>
      <c r="L156" s="160"/>
      <c r="M156" s="160"/>
      <c r="N156" s="160"/>
      <c r="O156" s="160"/>
      <c r="P156" s="160"/>
      <c r="Q156" s="160"/>
      <c r="R156" s="160"/>
      <c r="S156" s="160"/>
      <c r="T156" s="160"/>
      <c r="U156" s="160"/>
      <c r="V156" s="160"/>
      <c r="W156" s="160"/>
      <c r="X156" s="160"/>
      <c r="Y156" s="160"/>
      <c r="Z156" s="157"/>
    </row>
    <row r="157" spans="1:26" ht="20.100000000000001" customHeight="1" x14ac:dyDescent="0.15">
      <c r="A157" s="133">
        <f>IFERROR(IF(AND($I153="する",OR(TRIM($I157)="", NOT(OR(IFERROR(SEARCH(" ",$I157),0)&gt;0, IFERROR(SEARCH("　",$I157),0)&gt;0)))),1001,0),3)</f>
        <v>0</v>
      </c>
      <c r="B157" s="133"/>
      <c r="C157" s="152"/>
      <c r="D157" s="153">
        <v>3</v>
      </c>
      <c r="E157" s="128" t="s">
        <v>58</v>
      </c>
      <c r="I157" s="92"/>
      <c r="J157" s="92"/>
      <c r="K157" s="92"/>
      <c r="L157" s="92"/>
      <c r="M157" s="92"/>
      <c r="N157" s="92"/>
      <c r="O157" s="92"/>
      <c r="P157" s="92"/>
      <c r="Q157" s="92"/>
      <c r="R157" s="92"/>
      <c r="S157" s="92"/>
      <c r="T157" s="92"/>
      <c r="U157" s="92"/>
      <c r="V157" s="92"/>
      <c r="W157" s="92"/>
      <c r="X157" s="92"/>
      <c r="Y157" s="92"/>
      <c r="Z157" s="157"/>
    </row>
    <row r="158" spans="1:26" ht="20.100000000000001" customHeight="1" x14ac:dyDescent="0.15">
      <c r="A158" s="133"/>
      <c r="B158" s="133"/>
      <c r="C158" s="161"/>
      <c r="D158" s="158"/>
      <c r="E158" s="158"/>
      <c r="F158" s="158"/>
      <c r="G158" s="158"/>
      <c r="H158" s="158"/>
      <c r="I158" s="164"/>
      <c r="J158" s="160" t="s">
        <v>39</v>
      </c>
      <c r="K158" s="160"/>
      <c r="L158" s="160"/>
      <c r="M158" s="160"/>
      <c r="N158" s="160"/>
      <c r="O158" s="160"/>
      <c r="P158" s="160"/>
      <c r="Q158" s="160"/>
      <c r="R158" s="160"/>
      <c r="S158" s="160"/>
      <c r="T158" s="160"/>
      <c r="U158" s="160"/>
      <c r="V158" s="160"/>
      <c r="W158" s="160"/>
      <c r="X158" s="160"/>
      <c r="Y158" s="160"/>
      <c r="Z158" s="157"/>
    </row>
    <row r="159" spans="1:26" ht="20.100000000000001" customHeight="1" x14ac:dyDescent="0.15">
      <c r="A159" s="133">
        <f>IFERROR(IF(AND($I153="する",OR(TRIM($I159)="", LEN($I159)&lt;&gt;8, NOT(ISNUMBER(VALUE($I159))), IFERROR(SEARCH("-", $I159),0)&gt;0)),1001,0),3)</f>
        <v>0</v>
      </c>
      <c r="B159" s="133"/>
      <c r="C159" s="152"/>
      <c r="D159" s="153">
        <v>4</v>
      </c>
      <c r="E159" s="128" t="s">
        <v>65</v>
      </c>
      <c r="I159" s="92"/>
      <c r="J159" s="92"/>
      <c r="K159" s="92"/>
      <c r="L159" s="92"/>
      <c r="M159" s="92"/>
      <c r="N159" s="158"/>
      <c r="O159" s="158"/>
      <c r="P159" s="158"/>
      <c r="Q159" s="158"/>
      <c r="R159" s="158"/>
      <c r="S159" s="158"/>
      <c r="T159" s="158"/>
      <c r="U159" s="158"/>
      <c r="V159" s="158"/>
      <c r="W159" s="158"/>
      <c r="X159" s="158"/>
      <c r="Y159" s="158"/>
      <c r="Z159" s="157"/>
    </row>
    <row r="160" spans="1:26" ht="20.100000000000001" customHeight="1" x14ac:dyDescent="0.15">
      <c r="A160" s="133"/>
      <c r="B160" s="133"/>
      <c r="C160" s="161"/>
      <c r="D160" s="158"/>
      <c r="E160" s="158"/>
      <c r="F160" s="158"/>
      <c r="G160" s="158"/>
      <c r="H160" s="158"/>
      <c r="I160" s="155"/>
      <c r="J160" s="160" t="s">
        <v>76</v>
      </c>
      <c r="K160" s="159"/>
      <c r="L160" s="159"/>
      <c r="M160" s="159"/>
      <c r="N160" s="159"/>
      <c r="O160" s="159"/>
      <c r="P160" s="159"/>
      <c r="Q160" s="159"/>
      <c r="R160" s="159"/>
      <c r="S160" s="159"/>
      <c r="T160" s="159"/>
      <c r="U160" s="159"/>
      <c r="V160" s="159"/>
      <c r="W160" s="159"/>
      <c r="X160" s="159"/>
      <c r="Y160" s="159"/>
      <c r="Z160" s="157"/>
    </row>
    <row r="161" spans="1:27" ht="20.100000000000001" customHeight="1" x14ac:dyDescent="0.15">
      <c r="A161" s="133">
        <f>IFERROR(IF(AND($I153="する",TRIM($I161)=""),1001,0),3)</f>
        <v>0</v>
      </c>
      <c r="B161" s="133"/>
      <c r="C161" s="152"/>
      <c r="D161" s="153">
        <v>5</v>
      </c>
      <c r="E161" s="128" t="s">
        <v>29</v>
      </c>
      <c r="I161" s="93"/>
      <c r="J161" s="94"/>
      <c r="K161" s="94"/>
      <c r="L161" s="94"/>
      <c r="M161" s="94"/>
      <c r="N161" s="158"/>
      <c r="O161" s="158"/>
      <c r="P161" s="158"/>
      <c r="Q161" s="158"/>
      <c r="R161" s="158"/>
      <c r="S161" s="158"/>
      <c r="T161" s="158"/>
      <c r="U161" s="158"/>
      <c r="V161" s="158"/>
      <c r="W161" s="158"/>
      <c r="X161" s="158"/>
      <c r="Y161" s="158"/>
      <c r="Z161" s="157"/>
    </row>
    <row r="162" spans="1:27" ht="20.100000000000001" customHeight="1" x14ac:dyDescent="0.15">
      <c r="A162" s="133"/>
      <c r="B162" s="133"/>
      <c r="C162" s="152"/>
      <c r="D162" s="153"/>
      <c r="E162" s="158"/>
      <c r="F162" s="158"/>
      <c r="G162" s="158"/>
      <c r="H162" s="158"/>
      <c r="I162" s="155"/>
      <c r="J162" s="160" t="s">
        <v>84</v>
      </c>
      <c r="K162" s="159"/>
      <c r="L162" s="159"/>
      <c r="M162" s="159"/>
      <c r="N162" s="159"/>
      <c r="O162" s="159"/>
      <c r="P162" s="159"/>
      <c r="Q162" s="159"/>
      <c r="R162" s="159"/>
      <c r="S162" s="159"/>
      <c r="T162" s="159"/>
      <c r="U162" s="159"/>
      <c r="V162" s="159"/>
      <c r="W162" s="159"/>
      <c r="X162" s="159"/>
      <c r="Y162" s="159"/>
      <c r="Z162" s="157"/>
    </row>
    <row r="163" spans="1:27" ht="20.100000000000001" customHeight="1" x14ac:dyDescent="0.15">
      <c r="A163" s="133">
        <f>IFERROR(IF(AND($I153="する",AND($I163&lt;&gt;"", OR(ISERROR(FIND("@"&amp;LEFT($I163,3)&amp;"@", 都道府県3))=FALSE, ISERROR(FIND("@"&amp;LEFT($I163,4)&amp;"@",都道府県4))=FALSE))=FALSE),1001,0),3)</f>
        <v>0</v>
      </c>
      <c r="B163" s="133"/>
      <c r="C163" s="152"/>
      <c r="D163" s="153">
        <v>6</v>
      </c>
      <c r="E163" s="128" t="s">
        <v>30</v>
      </c>
      <c r="I163" s="95"/>
      <c r="J163" s="95"/>
      <c r="K163" s="95"/>
      <c r="L163" s="95"/>
      <c r="M163" s="95"/>
      <c r="N163" s="95"/>
      <c r="O163" s="95"/>
      <c r="P163" s="95"/>
      <c r="Q163" s="96"/>
      <c r="R163" s="95"/>
      <c r="S163" s="95"/>
      <c r="T163" s="95"/>
      <c r="U163" s="95"/>
      <c r="V163" s="95"/>
      <c r="W163" s="95"/>
      <c r="X163" s="95"/>
      <c r="Y163" s="95"/>
      <c r="Z163" s="157"/>
    </row>
    <row r="164" spans="1:27" ht="20.100000000000001" customHeight="1" x14ac:dyDescent="0.15">
      <c r="A164" s="133"/>
      <c r="B164" s="133"/>
      <c r="C164" s="152"/>
      <c r="D164" s="153"/>
      <c r="E164" s="158"/>
      <c r="F164" s="158"/>
      <c r="G164" s="158"/>
      <c r="H164" s="158"/>
      <c r="I164" s="155"/>
      <c r="J164" s="160" t="s">
        <v>31</v>
      </c>
      <c r="K164" s="159"/>
      <c r="L164" s="159"/>
      <c r="M164" s="159"/>
      <c r="N164" s="159"/>
      <c r="O164" s="159"/>
      <c r="P164" s="159"/>
      <c r="Q164" s="159"/>
      <c r="R164" s="159"/>
      <c r="S164" s="159"/>
      <c r="T164" s="159"/>
      <c r="U164" s="159"/>
      <c r="V164" s="159"/>
      <c r="W164" s="159"/>
      <c r="X164" s="159"/>
      <c r="Y164" s="159"/>
      <c r="Z164" s="157"/>
    </row>
    <row r="165" spans="1:27" ht="20.100000000000001" customHeight="1" x14ac:dyDescent="0.15">
      <c r="A165" s="133">
        <f>IFERROR(IF(AND($I153="する",NOT(AND(TRIM($I165)&lt;&gt;"",ISNUMBER(VALUE(SUBSTITUTE($I165,"-",""))),IFERROR(SEARCH("-",$I165),0)&gt;0))),1001,0),3)</f>
        <v>0</v>
      </c>
      <c r="B165" s="133"/>
      <c r="C165" s="152"/>
      <c r="D165" s="153">
        <v>7</v>
      </c>
      <c r="E165" s="128" t="s">
        <v>40</v>
      </c>
      <c r="I165" s="92"/>
      <c r="J165" s="92"/>
      <c r="K165" s="92"/>
      <c r="L165" s="92"/>
      <c r="M165" s="92"/>
      <c r="Y165" s="159"/>
      <c r="Z165" s="157"/>
    </row>
    <row r="166" spans="1:27" ht="20.100000000000001" customHeight="1" x14ac:dyDescent="0.15">
      <c r="A166" s="133"/>
      <c r="B166" s="133"/>
      <c r="C166" s="161"/>
      <c r="D166" s="158"/>
      <c r="E166" s="158"/>
      <c r="F166" s="158"/>
      <c r="G166" s="158"/>
      <c r="H166" s="158"/>
      <c r="I166" s="155"/>
      <c r="J166" s="160" t="s">
        <v>43</v>
      </c>
      <c r="K166" s="159"/>
      <c r="L166" s="159"/>
      <c r="M166" s="159"/>
      <c r="N166" s="159"/>
      <c r="O166" s="159"/>
      <c r="P166" s="159"/>
      <c r="Q166" s="159"/>
      <c r="R166" s="159"/>
      <c r="S166" s="159"/>
      <c r="T166" s="159"/>
      <c r="U166" s="159"/>
      <c r="V166" s="159"/>
      <c r="W166" s="159"/>
      <c r="X166" s="159"/>
      <c r="Y166" s="159"/>
      <c r="Z166" s="157"/>
    </row>
    <row r="167" spans="1:27" ht="20.100000000000001" customHeight="1" x14ac:dyDescent="0.15">
      <c r="A167" s="133">
        <f>IFERROR(IF(AND($I153="する",AND(TRIM($I167)&lt;&gt;"",NOT(AND(ISNUMBER(VALUE(SUBSTITUTE($I167,"-",""))),IFERROR(SEARCH("-",$I167),0)&gt;0)))),1001,0),3)</f>
        <v>0</v>
      </c>
      <c r="B167" s="133"/>
      <c r="C167" s="152"/>
      <c r="D167" s="153">
        <v>8</v>
      </c>
      <c r="E167" s="128" t="s">
        <v>44</v>
      </c>
      <c r="I167" s="92"/>
      <c r="J167" s="92"/>
      <c r="K167" s="92"/>
      <c r="L167" s="92"/>
      <c r="M167" s="92"/>
      <c r="N167" s="159"/>
      <c r="O167" s="159"/>
      <c r="P167" s="159"/>
      <c r="Q167" s="159"/>
      <c r="R167" s="159"/>
      <c r="S167" s="159"/>
      <c r="T167" s="159"/>
      <c r="U167" s="159"/>
      <c r="V167" s="159"/>
      <c r="W167" s="159"/>
      <c r="X167" s="159"/>
      <c r="Y167" s="159"/>
      <c r="Z167" s="157"/>
    </row>
    <row r="168" spans="1:27" ht="20.100000000000001" customHeight="1" x14ac:dyDescent="0.15">
      <c r="A168" s="133"/>
      <c r="B168" s="133"/>
      <c r="C168" s="161"/>
      <c r="D168" s="158"/>
      <c r="E168" s="158"/>
      <c r="F168" s="158"/>
      <c r="G168" s="158"/>
      <c r="H168" s="158"/>
      <c r="I168" s="155"/>
      <c r="J168" s="160" t="s">
        <v>43</v>
      </c>
      <c r="K168" s="159"/>
      <c r="L168" s="159"/>
      <c r="M168" s="159"/>
      <c r="N168" s="159"/>
      <c r="O168" s="159"/>
      <c r="P168" s="159"/>
      <c r="Q168" s="159"/>
      <c r="R168" s="159"/>
      <c r="S168" s="159"/>
      <c r="T168" s="159"/>
      <c r="U168" s="159"/>
      <c r="V168" s="159"/>
      <c r="W168" s="159"/>
      <c r="X168" s="159"/>
      <c r="Y168" s="159"/>
      <c r="Z168" s="157"/>
    </row>
    <row r="169" spans="1:27" ht="20.100000000000001" customHeight="1" x14ac:dyDescent="0.15">
      <c r="A169" s="133">
        <f>IFERROR(IF(AND($I153="する",AND(TRIM($I169)&lt;&gt;"", NOT(IFERROR(SEARCH("@",$I169),0)&gt;0))),1001,0),3)</f>
        <v>0</v>
      </c>
      <c r="B169" s="133"/>
      <c r="C169" s="152"/>
      <c r="D169" s="153">
        <v>9</v>
      </c>
      <c r="E169" s="128" t="s">
        <v>45</v>
      </c>
      <c r="I169" s="92"/>
      <c r="J169" s="92"/>
      <c r="K169" s="92"/>
      <c r="L169" s="92"/>
      <c r="M169" s="92"/>
      <c r="N169" s="92"/>
      <c r="O169" s="92"/>
      <c r="P169" s="92"/>
      <c r="Q169" s="98"/>
      <c r="R169" s="92"/>
      <c r="S169" s="92"/>
      <c r="T169" s="92"/>
      <c r="U169" s="92"/>
      <c r="V169" s="92"/>
      <c r="W169" s="92"/>
      <c r="X169" s="92"/>
      <c r="Y169" s="92"/>
      <c r="Z169" s="157"/>
    </row>
    <row r="170" spans="1:27" ht="20.100000000000001" customHeight="1" x14ac:dyDescent="0.15">
      <c r="A170" s="133"/>
      <c r="B170" s="133"/>
      <c r="C170" s="161"/>
      <c r="D170" s="158"/>
      <c r="E170" s="158"/>
      <c r="F170" s="158"/>
      <c r="G170" s="158"/>
      <c r="H170" s="158"/>
      <c r="I170" s="155"/>
      <c r="J170" s="167" t="s">
        <v>82</v>
      </c>
      <c r="K170" s="184"/>
      <c r="L170" s="159"/>
      <c r="M170" s="159"/>
      <c r="N170" s="159"/>
      <c r="O170" s="159"/>
      <c r="P170" s="159"/>
      <c r="Q170" s="185"/>
      <c r="R170" s="159"/>
      <c r="S170" s="159"/>
      <c r="T170" s="159"/>
      <c r="U170" s="159"/>
      <c r="V170" s="159"/>
      <c r="W170" s="159"/>
      <c r="X170" s="159"/>
      <c r="Y170" s="159"/>
      <c r="Z170" s="157"/>
    </row>
    <row r="171" spans="1:27" ht="20.100000000000001" customHeight="1" x14ac:dyDescent="0.15">
      <c r="A171" s="133"/>
      <c r="B171" s="133"/>
      <c r="C171" s="173"/>
      <c r="D171" s="174"/>
      <c r="E171" s="174"/>
      <c r="F171" s="174"/>
      <c r="G171" s="174"/>
      <c r="H171" s="174"/>
      <c r="I171" s="175"/>
      <c r="J171" s="175"/>
      <c r="K171" s="176"/>
      <c r="L171" s="175"/>
      <c r="M171" s="175"/>
      <c r="N171" s="175"/>
      <c r="O171" s="175"/>
      <c r="P171" s="175"/>
      <c r="Q171" s="175"/>
      <c r="R171" s="175"/>
      <c r="S171" s="175"/>
      <c r="T171" s="175"/>
      <c r="U171" s="175"/>
      <c r="V171" s="175"/>
      <c r="W171" s="175"/>
      <c r="X171" s="175"/>
      <c r="Y171" s="204"/>
      <c r="Z171" s="177"/>
      <c r="AA171" s="191"/>
    </row>
    <row r="172" spans="1:27" ht="20.100000000000001" customHeight="1" x14ac:dyDescent="0.15">
      <c r="A172" s="133"/>
      <c r="B172" s="133"/>
      <c r="C172" s="158"/>
      <c r="D172" s="158"/>
      <c r="E172" s="158"/>
      <c r="F172" s="158"/>
      <c r="G172" s="158"/>
      <c r="H172" s="158"/>
      <c r="I172" s="179"/>
      <c r="J172" s="179"/>
      <c r="K172" s="179"/>
      <c r="L172" s="179"/>
      <c r="M172" s="179"/>
      <c r="N172" s="179"/>
      <c r="O172" s="179"/>
      <c r="P172" s="179"/>
      <c r="Q172" s="179"/>
      <c r="R172" s="179"/>
      <c r="S172" s="179"/>
      <c r="T172" s="179"/>
      <c r="U172" s="179"/>
      <c r="V172" s="179"/>
      <c r="W172" s="179"/>
      <c r="X172" s="179"/>
      <c r="Y172" s="205"/>
      <c r="Z172" s="158"/>
      <c r="AA172" s="191"/>
    </row>
    <row r="173" spans="1:27" ht="20.100000000000001" customHeight="1" x14ac:dyDescent="0.15">
      <c r="A173" s="133"/>
      <c r="B173" s="133"/>
      <c r="C173" s="158"/>
      <c r="D173" s="158"/>
      <c r="E173" s="158"/>
      <c r="F173" s="158"/>
      <c r="G173" s="158"/>
      <c r="H173" s="158"/>
      <c r="I173" s="206"/>
      <c r="J173" s="179"/>
      <c r="K173" s="179"/>
      <c r="L173" s="179"/>
      <c r="M173" s="179"/>
      <c r="N173" s="205"/>
      <c r="O173" s="179"/>
      <c r="P173" s="179"/>
      <c r="Q173" s="179"/>
      <c r="R173" s="205"/>
      <c r="S173" s="179"/>
      <c r="T173" s="179"/>
      <c r="U173" s="179"/>
      <c r="V173" s="179"/>
      <c r="W173" s="179"/>
      <c r="X173" s="179"/>
      <c r="Y173" s="179"/>
      <c r="Z173" s="179"/>
      <c r="AA173" s="179"/>
    </row>
    <row r="174" spans="1:27" ht="20.100000000000001" customHeight="1" x14ac:dyDescent="0.15">
      <c r="A174" s="133"/>
      <c r="B174" s="133"/>
      <c r="C174" s="145" t="s">
        <v>9</v>
      </c>
      <c r="D174" s="146"/>
      <c r="E174" s="146"/>
      <c r="F174" s="146"/>
      <c r="G174" s="146"/>
      <c r="H174" s="147"/>
      <c r="I174" s="207"/>
      <c r="J174" s="208"/>
      <c r="K174" s="208"/>
      <c r="L174" s="208"/>
      <c r="M174" s="208"/>
      <c r="N174" s="208"/>
      <c r="O174" s="208"/>
      <c r="P174" s="208"/>
      <c r="Q174" s="208"/>
      <c r="R174" s="208"/>
      <c r="S174" s="208"/>
      <c r="T174" s="208"/>
      <c r="U174" s="208"/>
      <c r="V174" s="208"/>
      <c r="W174" s="208"/>
      <c r="X174" s="208"/>
      <c r="Y174" s="208"/>
      <c r="Z174" s="208"/>
    </row>
    <row r="175" spans="1:27" ht="20.100000000000001" customHeight="1" x14ac:dyDescent="0.15">
      <c r="A175" s="133"/>
      <c r="B175" s="133"/>
      <c r="C175" s="209"/>
      <c r="D175" s="210"/>
      <c r="E175" s="210"/>
      <c r="F175" s="210"/>
      <c r="G175" s="210"/>
      <c r="H175" s="210"/>
      <c r="Z175" s="202"/>
      <c r="AA175" s="170"/>
    </row>
    <row r="176" spans="1:27" ht="20.100000000000001" customHeight="1" x14ac:dyDescent="0.15">
      <c r="A176" s="133">
        <f>IFERROR(IF(TRIM($I176)="",1001,0),3)</f>
        <v>1001</v>
      </c>
      <c r="B176" s="133"/>
      <c r="C176" s="152"/>
      <c r="D176" s="153">
        <v>1</v>
      </c>
      <c r="E176" s="128" t="s">
        <v>0</v>
      </c>
      <c r="I176" s="103"/>
      <c r="J176" s="103"/>
      <c r="K176" s="103"/>
      <c r="L176" s="103"/>
      <c r="M176" s="103"/>
      <c r="N176" s="158" t="s">
        <v>14</v>
      </c>
      <c r="O176" s="158"/>
      <c r="P176" s="158"/>
      <c r="Q176" s="158"/>
      <c r="R176" s="158"/>
      <c r="S176" s="158"/>
      <c r="T176" s="158"/>
      <c r="U176" s="158"/>
      <c r="V176" s="158"/>
      <c r="W176" s="158"/>
      <c r="X176" s="158"/>
      <c r="Y176" s="158"/>
      <c r="Z176" s="157"/>
    </row>
    <row r="177" spans="1:27" ht="45" customHeight="1" x14ac:dyDescent="0.15">
      <c r="A177" s="133"/>
      <c r="B177" s="133"/>
      <c r="C177" s="161"/>
      <c r="D177" s="158"/>
      <c r="E177" s="158"/>
      <c r="F177" s="158"/>
      <c r="G177" s="158"/>
      <c r="H177" s="158"/>
      <c r="I177" s="155"/>
      <c r="J177" s="182" t="s">
        <v>81</v>
      </c>
      <c r="K177" s="211"/>
      <c r="L177" s="211"/>
      <c r="M177" s="211"/>
      <c r="N177" s="211"/>
      <c r="O177" s="211"/>
      <c r="P177" s="211"/>
      <c r="Q177" s="211"/>
      <c r="R177" s="211"/>
      <c r="S177" s="211"/>
      <c r="T177" s="211"/>
      <c r="U177" s="211"/>
      <c r="V177" s="211"/>
      <c r="W177" s="211"/>
      <c r="X177" s="211"/>
      <c r="Y177" s="211"/>
      <c r="Z177" s="157"/>
    </row>
    <row r="178" spans="1:27" ht="20.100000000000001" customHeight="1" x14ac:dyDescent="0.15">
      <c r="A178" s="133"/>
      <c r="B178" s="133"/>
      <c r="C178" s="152"/>
      <c r="D178" s="153">
        <v>2</v>
      </c>
      <c r="E178" s="128" t="s">
        <v>15</v>
      </c>
      <c r="I178" s="101"/>
      <c r="J178" s="106"/>
      <c r="K178" s="106"/>
      <c r="L178" s="106"/>
      <c r="M178" s="106"/>
      <c r="N178" s="158"/>
      <c r="O178" s="158"/>
      <c r="P178" s="158"/>
      <c r="Q178" s="158"/>
      <c r="R178" s="158"/>
      <c r="S178" s="158"/>
      <c r="T178" s="158"/>
      <c r="U178" s="158"/>
      <c r="V178" s="158"/>
      <c r="W178" s="158"/>
      <c r="X178" s="158"/>
      <c r="Y178" s="158"/>
      <c r="Z178" s="157"/>
    </row>
    <row r="179" spans="1:27" ht="20.100000000000001" customHeight="1" x14ac:dyDescent="0.15">
      <c r="A179" s="133"/>
      <c r="B179" s="133"/>
      <c r="C179" s="161"/>
      <c r="D179" s="158"/>
      <c r="E179" s="158"/>
      <c r="F179" s="158"/>
      <c r="G179" s="158"/>
      <c r="H179" s="158"/>
      <c r="I179" s="155"/>
      <c r="J179" s="160" t="str">
        <f>日付例&amp;"　年月日を入力してください。個人の場合や設立日が1900/3/31以前の場合は、入力不要です。"</f>
        <v>例)2024/4/1、R6/4/1　年月日を入力してください。個人の場合や設立日が1900/3/31以前の場合は、入力不要です。</v>
      </c>
      <c r="K179" s="159"/>
      <c r="L179" s="159"/>
      <c r="M179" s="159"/>
      <c r="N179" s="159"/>
      <c r="O179" s="159"/>
      <c r="P179" s="159"/>
      <c r="Q179" s="159"/>
      <c r="R179" s="159"/>
      <c r="S179" s="159"/>
      <c r="T179" s="159"/>
      <c r="U179" s="159"/>
      <c r="V179" s="159"/>
      <c r="W179" s="159"/>
      <c r="X179" s="159"/>
      <c r="Y179" s="159"/>
      <c r="Z179" s="157"/>
    </row>
    <row r="180" spans="1:27" ht="20.100000000000001" customHeight="1" x14ac:dyDescent="0.15">
      <c r="A180" s="133"/>
      <c r="B180" s="133"/>
      <c r="C180" s="152"/>
      <c r="D180" s="153">
        <v>3</v>
      </c>
      <c r="E180" s="128" t="s">
        <v>66</v>
      </c>
      <c r="F180" s="158"/>
      <c r="G180" s="158"/>
      <c r="H180" s="158"/>
      <c r="I180" s="101"/>
      <c r="J180" s="106"/>
      <c r="K180" s="106"/>
      <c r="L180" s="106"/>
      <c r="M180" s="106"/>
      <c r="N180" s="212"/>
      <c r="O180" s="213"/>
      <c r="P180" s="213"/>
      <c r="Q180" s="213"/>
      <c r="R180" s="213"/>
      <c r="S180" s="213"/>
      <c r="T180" s="213"/>
      <c r="U180" s="213"/>
      <c r="V180" s="213"/>
      <c r="W180" s="213"/>
      <c r="X180" s="213"/>
      <c r="Y180" s="213"/>
      <c r="Z180" s="214"/>
      <c r="AA180" s="161"/>
    </row>
    <row r="181" spans="1:27" ht="20.100000000000001" customHeight="1" x14ac:dyDescent="0.15">
      <c r="A181" s="133"/>
      <c r="B181" s="133"/>
      <c r="C181" s="152"/>
      <c r="D181" s="153"/>
      <c r="E181" s="158"/>
      <c r="F181" s="158"/>
      <c r="G181" s="158"/>
      <c r="H181" s="158"/>
      <c r="I181" s="215"/>
      <c r="J181" s="160" t="str">
        <f>日付例&amp;"　年月日を入力してください。創業日が1900/3/31以前の場合は、入力不要です。"</f>
        <v>例)2024/4/1、R6/4/1　年月日を入力してください。創業日が1900/3/31以前の場合は、入力不要です。</v>
      </c>
      <c r="K181" s="160"/>
      <c r="L181" s="160"/>
      <c r="M181" s="169"/>
      <c r="N181" s="216"/>
      <c r="O181" s="160"/>
      <c r="P181" s="169"/>
      <c r="Q181" s="160"/>
      <c r="R181" s="160"/>
      <c r="S181" s="160"/>
      <c r="T181" s="160"/>
      <c r="U181" s="160"/>
      <c r="V181" s="160"/>
      <c r="W181" s="160"/>
      <c r="X181" s="160"/>
      <c r="Y181" s="160"/>
      <c r="Z181" s="172"/>
      <c r="AA181" s="161"/>
    </row>
    <row r="182" spans="1:27" ht="20.100000000000001" customHeight="1" x14ac:dyDescent="0.15">
      <c r="A182" s="133"/>
      <c r="B182" s="133"/>
      <c r="C182" s="152"/>
      <c r="D182" s="153">
        <v>4</v>
      </c>
      <c r="E182" s="158" t="s">
        <v>16</v>
      </c>
      <c r="F182" s="158"/>
      <c r="G182" s="158"/>
      <c r="H182" s="158"/>
      <c r="I182" s="101"/>
      <c r="J182" s="102"/>
      <c r="K182" s="102"/>
      <c r="L182" s="102"/>
      <c r="M182" s="102"/>
      <c r="N182" s="217" t="s">
        <v>17</v>
      </c>
      <c r="O182" s="101"/>
      <c r="P182" s="98"/>
      <c r="Q182" s="98"/>
      <c r="R182" s="98"/>
      <c r="S182" s="218" t="s">
        <v>18</v>
      </c>
      <c r="U182" s="213"/>
      <c r="V182" s="213"/>
      <c r="W182" s="213"/>
      <c r="X182" s="213"/>
      <c r="Y182" s="213"/>
      <c r="Z182" s="214"/>
      <c r="AA182" s="161"/>
    </row>
    <row r="183" spans="1:27" ht="20.100000000000001" customHeight="1" x14ac:dyDescent="0.15">
      <c r="A183" s="133"/>
      <c r="B183" s="133"/>
      <c r="C183" s="152"/>
      <c r="D183" s="153"/>
      <c r="E183" s="219" t="s">
        <v>19</v>
      </c>
      <c r="F183" s="158"/>
      <c r="G183" s="158"/>
      <c r="H183" s="158"/>
      <c r="I183" s="215"/>
      <c r="J183" s="160" t="str">
        <f>日付例&amp;"　年月日を入力してください。"</f>
        <v>例)2024/4/1、R6/4/1　年月日を入力してください。</v>
      </c>
      <c r="K183" s="160"/>
      <c r="L183" s="160"/>
      <c r="M183" s="169"/>
      <c r="N183" s="216"/>
      <c r="O183" s="160"/>
      <c r="P183" s="169"/>
      <c r="Q183" s="160"/>
      <c r="R183" s="160"/>
      <c r="S183" s="160"/>
      <c r="T183" s="160"/>
      <c r="U183" s="160"/>
      <c r="V183" s="160"/>
      <c r="W183" s="160"/>
      <c r="X183" s="160"/>
      <c r="Y183" s="160"/>
      <c r="Z183" s="172"/>
      <c r="AA183" s="161"/>
    </row>
    <row r="184" spans="1:27" ht="20.100000000000001" customHeight="1" x14ac:dyDescent="0.15">
      <c r="A184" s="133"/>
      <c r="B184" s="133"/>
      <c r="C184" s="152"/>
      <c r="D184" s="153">
        <v>5</v>
      </c>
      <c r="E184" s="220" t="s">
        <v>78</v>
      </c>
      <c r="F184" s="158"/>
      <c r="G184" s="158"/>
      <c r="H184" s="158"/>
      <c r="I184" s="101"/>
      <c r="J184" s="102"/>
      <c r="K184" s="102"/>
      <c r="L184" s="102"/>
      <c r="M184" s="102"/>
      <c r="N184" s="221"/>
      <c r="O184" s="213"/>
      <c r="P184" s="222"/>
      <c r="Q184" s="213"/>
      <c r="R184" s="213"/>
      <c r="S184" s="213"/>
      <c r="T184" s="213"/>
      <c r="U184" s="213"/>
      <c r="V184" s="213"/>
      <c r="W184" s="213"/>
      <c r="X184" s="213"/>
      <c r="Y184" s="213"/>
      <c r="Z184" s="214"/>
      <c r="AA184" s="161"/>
    </row>
    <row r="185" spans="1:27" ht="20.100000000000001" customHeight="1" x14ac:dyDescent="0.15">
      <c r="A185" s="133"/>
      <c r="B185" s="133"/>
      <c r="C185" s="152"/>
      <c r="D185" s="153"/>
      <c r="E185" s="219" t="s">
        <v>67</v>
      </c>
      <c r="F185" s="158"/>
      <c r="G185" s="158"/>
      <c r="H185" s="158"/>
      <c r="I185" s="223"/>
      <c r="J185" s="160" t="str">
        <f>日付例&amp;"　年月日を入力してください。"</f>
        <v>例)2024/4/1、R6/4/1　年月日を入力してください。</v>
      </c>
      <c r="K185" s="160"/>
      <c r="L185" s="160"/>
      <c r="M185" s="169"/>
      <c r="N185" s="216"/>
      <c r="O185" s="160"/>
      <c r="P185" s="169"/>
      <c r="Q185" s="160"/>
      <c r="R185" s="160"/>
      <c r="X185" s="160"/>
      <c r="Y185" s="160"/>
      <c r="Z185" s="172"/>
      <c r="AA185" s="161"/>
    </row>
    <row r="186" spans="1:27" ht="20.100000000000001" customHeight="1" x14ac:dyDescent="0.15">
      <c r="A186" s="133"/>
      <c r="B186" s="133"/>
      <c r="C186" s="152"/>
      <c r="D186" s="153">
        <v>6</v>
      </c>
      <c r="E186" s="128" t="s">
        <v>86</v>
      </c>
      <c r="I186" s="224"/>
      <c r="J186" s="224"/>
      <c r="K186" s="224"/>
      <c r="L186" s="224"/>
      <c r="M186" s="158"/>
      <c r="N186" s="158"/>
      <c r="O186" s="158"/>
      <c r="P186" s="158"/>
      <c r="Q186" s="158"/>
      <c r="R186" s="158"/>
      <c r="S186" s="158"/>
      <c r="T186" s="158"/>
      <c r="U186" s="158"/>
      <c r="V186" s="158"/>
      <c r="W186" s="158"/>
      <c r="X186" s="158"/>
      <c r="Z186" s="202"/>
    </row>
    <row r="187" spans="1:27" ht="20.100000000000001" customHeight="1" x14ac:dyDescent="0.15">
      <c r="A187" s="133"/>
      <c r="B187" s="133"/>
      <c r="C187" s="152"/>
      <c r="E187" s="225"/>
      <c r="F187" s="226"/>
      <c r="G187" s="226"/>
      <c r="H187" s="227"/>
      <c r="I187" s="228" t="s">
        <v>321</v>
      </c>
      <c r="J187" s="228"/>
      <c r="K187" s="228"/>
      <c r="L187" s="228"/>
      <c r="M187" s="229"/>
      <c r="N187" s="230" t="s">
        <v>322</v>
      </c>
      <c r="O187" s="230"/>
      <c r="P187" s="230"/>
      <c r="Q187" s="231"/>
      <c r="Y187" s="158"/>
      <c r="Z187" s="202"/>
    </row>
    <row r="188" spans="1:27" ht="20.100000000000001" customHeight="1" x14ac:dyDescent="0.15">
      <c r="A188" s="133">
        <f>IFERROR(IF(TRIM($I188)="",1001,0),3)</f>
        <v>1001</v>
      </c>
      <c r="B188" s="133"/>
      <c r="C188" s="152"/>
      <c r="D188" s="153"/>
      <c r="E188" s="232" t="s">
        <v>323</v>
      </c>
      <c r="F188" s="233"/>
      <c r="G188" s="233"/>
      <c r="H188" s="234"/>
      <c r="I188" s="73"/>
      <c r="J188" s="33"/>
      <c r="K188" s="33"/>
      <c r="L188" s="33"/>
      <c r="M188" s="104"/>
      <c r="N188" s="32"/>
      <c r="O188" s="33"/>
      <c r="P188" s="33"/>
      <c r="Q188" s="34"/>
      <c r="Y188" s="158"/>
      <c r="Z188" s="202"/>
    </row>
    <row r="189" spans="1:27" ht="20.100000000000001" customHeight="1" x14ac:dyDescent="0.15">
      <c r="A189" s="133">
        <f>IFERROR(IF(TRIM($I189)="",1001,0),3)</f>
        <v>1001</v>
      </c>
      <c r="B189" s="133"/>
      <c r="C189" s="152"/>
      <c r="D189" s="153"/>
      <c r="E189" s="235" t="s">
        <v>324</v>
      </c>
      <c r="F189" s="236"/>
      <c r="G189" s="236"/>
      <c r="H189" s="237"/>
      <c r="I189" s="82"/>
      <c r="J189" s="36"/>
      <c r="K189" s="36"/>
      <c r="L189" s="36"/>
      <c r="M189" s="105"/>
      <c r="N189" s="35"/>
      <c r="O189" s="36"/>
      <c r="P189" s="36"/>
      <c r="Q189" s="37"/>
      <c r="Y189" s="158"/>
      <c r="Z189" s="202"/>
    </row>
    <row r="190" spans="1:27" ht="20.100000000000001" customHeight="1" thickBot="1" x14ac:dyDescent="0.2">
      <c r="A190" s="133">
        <f>IFERROR(IF(TRIM($I190)="",1001,0),3)</f>
        <v>1001</v>
      </c>
      <c r="B190" s="133"/>
      <c r="C190" s="152"/>
      <c r="D190" s="153"/>
      <c r="E190" s="238" t="s">
        <v>325</v>
      </c>
      <c r="F190" s="239"/>
      <c r="G190" s="239"/>
      <c r="H190" s="240"/>
      <c r="I190" s="23"/>
      <c r="J190" s="24"/>
      <c r="K190" s="24"/>
      <c r="L190" s="24"/>
      <c r="M190" s="25"/>
      <c r="N190" s="26"/>
      <c r="O190" s="24"/>
      <c r="P190" s="24"/>
      <c r="Q190" s="27"/>
      <c r="Y190" s="158"/>
      <c r="Z190" s="202"/>
    </row>
    <row r="191" spans="1:27" ht="20.100000000000001" customHeight="1" thickTop="1" x14ac:dyDescent="0.15">
      <c r="A191" s="133"/>
      <c r="B191" s="133"/>
      <c r="C191" s="152"/>
      <c r="D191" s="153"/>
      <c r="E191" s="241" t="s">
        <v>354</v>
      </c>
      <c r="F191" s="242"/>
      <c r="G191" s="242"/>
      <c r="H191" s="243"/>
      <c r="I191" s="244">
        <f>SUM(I188:M190)</f>
        <v>0</v>
      </c>
      <c r="J191" s="245"/>
      <c r="K191" s="245"/>
      <c r="L191" s="245"/>
      <c r="M191" s="246"/>
      <c r="N191" s="247">
        <f>SUM(N188:Q190)</f>
        <v>0</v>
      </c>
      <c r="O191" s="248"/>
      <c r="P191" s="248"/>
      <c r="Q191" s="249"/>
      <c r="Y191" s="158"/>
      <c r="Z191" s="202"/>
    </row>
    <row r="192" spans="1:27" ht="20.100000000000001" customHeight="1" x14ac:dyDescent="0.15">
      <c r="A192" s="133"/>
      <c r="B192" s="133"/>
      <c r="C192" s="152"/>
      <c r="D192" s="153"/>
      <c r="E192" s="250"/>
      <c r="F192" s="251"/>
      <c r="G192" s="221"/>
      <c r="H192" s="221"/>
      <c r="I192" s="212"/>
      <c r="J192" s="221"/>
      <c r="K192" s="221"/>
      <c r="Y192" s="158"/>
      <c r="Z192" s="202"/>
    </row>
    <row r="193" spans="1:27" ht="20.100000000000001" customHeight="1" x14ac:dyDescent="0.15">
      <c r="A193" s="133">
        <f>IFERROR(IF(TRIM($I193)="",1001,0),3)</f>
        <v>1001</v>
      </c>
      <c r="B193" s="133"/>
      <c r="C193" s="148"/>
      <c r="D193" s="153">
        <v>7</v>
      </c>
      <c r="E193" s="158" t="s">
        <v>20</v>
      </c>
      <c r="F193" s="149"/>
      <c r="G193" s="149"/>
      <c r="H193" s="149"/>
      <c r="I193" s="38"/>
      <c r="J193" s="39"/>
      <c r="K193" s="39"/>
      <c r="L193" s="39"/>
      <c r="M193" s="39"/>
      <c r="N193" s="158" t="s">
        <v>70</v>
      </c>
      <c r="O193" s="158"/>
      <c r="P193" s="158"/>
      <c r="Q193" s="158"/>
      <c r="R193" s="158"/>
      <c r="S193" s="158"/>
      <c r="T193" s="158"/>
      <c r="U193" s="158"/>
      <c r="V193" s="158"/>
      <c r="W193" s="158"/>
      <c r="X193" s="158"/>
      <c r="Y193" s="158"/>
      <c r="Z193" s="157"/>
      <c r="AA193" s="161"/>
    </row>
    <row r="194" spans="1:27" ht="20.100000000000001" customHeight="1" x14ac:dyDescent="0.15">
      <c r="A194" s="133"/>
      <c r="B194" s="133"/>
      <c r="C194" s="152"/>
      <c r="D194" s="153"/>
      <c r="E194" s="158"/>
      <c r="F194" s="158"/>
      <c r="G194" s="158"/>
      <c r="H194" s="158"/>
      <c r="I194" s="213"/>
      <c r="J194" s="213"/>
      <c r="K194" s="213"/>
      <c r="L194" s="221"/>
      <c r="M194" s="221"/>
      <c r="N194" s="221"/>
      <c r="O194" s="213"/>
      <c r="P194" s="213"/>
      <c r="Q194" s="213"/>
      <c r="R194" s="213"/>
      <c r="S194" s="213"/>
      <c r="T194" s="213"/>
      <c r="U194" s="213"/>
      <c r="V194" s="213"/>
      <c r="W194" s="213"/>
      <c r="X194" s="213"/>
      <c r="Y194" s="213"/>
      <c r="Z194" s="214"/>
      <c r="AA194" s="161"/>
    </row>
    <row r="195" spans="1:27" ht="20.100000000000001" customHeight="1" x14ac:dyDescent="0.15">
      <c r="A195" s="133"/>
      <c r="B195" s="133"/>
      <c r="C195" s="152"/>
      <c r="D195" s="153">
        <v>8</v>
      </c>
      <c r="E195" s="158" t="s">
        <v>21</v>
      </c>
      <c r="F195" s="158"/>
      <c r="G195" s="158"/>
      <c r="H195" s="158"/>
      <c r="I195" s="191"/>
      <c r="Z195" s="202"/>
      <c r="AA195" s="161"/>
    </row>
    <row r="196" spans="1:27" ht="20.100000000000001" customHeight="1" x14ac:dyDescent="0.15">
      <c r="A196" s="133"/>
      <c r="B196" s="133"/>
      <c r="C196" s="152"/>
      <c r="D196" s="202"/>
      <c r="E196" s="252" t="s">
        <v>5</v>
      </c>
      <c r="F196" s="253"/>
      <c r="G196" s="253"/>
      <c r="H196" s="254"/>
      <c r="I196" s="255" t="s">
        <v>68</v>
      </c>
      <c r="J196" s="256"/>
      <c r="K196" s="256"/>
      <c r="L196" s="256"/>
      <c r="M196" s="257"/>
      <c r="Z196" s="202"/>
      <c r="AA196" s="161"/>
    </row>
    <row r="197" spans="1:27" ht="20.100000000000001" customHeight="1" x14ac:dyDescent="0.15">
      <c r="A197" s="133">
        <f>IFERROR(IF(TRIM($I197)="",1001,0),3)</f>
        <v>1001</v>
      </c>
      <c r="B197" s="133"/>
      <c r="C197" s="152"/>
      <c r="D197" s="153"/>
      <c r="E197" s="258" t="s">
        <v>69</v>
      </c>
      <c r="F197" s="259"/>
      <c r="G197" s="259"/>
      <c r="H197" s="260"/>
      <c r="I197" s="73"/>
      <c r="J197" s="74"/>
      <c r="K197" s="74"/>
      <c r="L197" s="74"/>
      <c r="M197" s="75"/>
      <c r="N197" s="128" t="s">
        <v>70</v>
      </c>
      <c r="Z197" s="202"/>
      <c r="AA197" s="161"/>
    </row>
    <row r="198" spans="1:27" ht="20.100000000000001" customHeight="1" thickBot="1" x14ac:dyDescent="0.2">
      <c r="A198" s="133">
        <f>IFERROR(IF(TRIM($I198)="",1001,0),3)</f>
        <v>1001</v>
      </c>
      <c r="B198" s="133"/>
      <c r="C198" s="152"/>
      <c r="D198" s="153"/>
      <c r="E198" s="261" t="s">
        <v>71</v>
      </c>
      <c r="F198" s="262"/>
      <c r="G198" s="262"/>
      <c r="H198" s="263"/>
      <c r="I198" s="23"/>
      <c r="J198" s="76"/>
      <c r="K198" s="76"/>
      <c r="L198" s="76"/>
      <c r="M198" s="77"/>
      <c r="N198" s="128" t="s">
        <v>70</v>
      </c>
      <c r="Z198" s="202"/>
      <c r="AA198" s="161"/>
    </row>
    <row r="199" spans="1:27" ht="20.100000000000001" customHeight="1" thickTop="1" x14ac:dyDescent="0.15">
      <c r="A199" s="133"/>
      <c r="B199" s="133"/>
      <c r="C199" s="152"/>
      <c r="D199" s="153"/>
      <c r="E199" s="264" t="s">
        <v>22</v>
      </c>
      <c r="F199" s="265"/>
      <c r="G199" s="265"/>
      <c r="H199" s="266"/>
      <c r="I199" s="267" t="str">
        <f>IFERROR(ROUND(I197*100/I198,1),"")</f>
        <v/>
      </c>
      <c r="J199" s="268"/>
      <c r="K199" s="268"/>
      <c r="L199" s="268"/>
      <c r="M199" s="269"/>
      <c r="N199" s="128" t="s">
        <v>6</v>
      </c>
      <c r="Z199" s="202"/>
      <c r="AA199" s="161"/>
    </row>
    <row r="200" spans="1:27" ht="20.100000000000001" customHeight="1" x14ac:dyDescent="0.15">
      <c r="A200" s="133"/>
      <c r="B200" s="133"/>
      <c r="C200" s="152"/>
      <c r="D200" s="153"/>
      <c r="E200" s="270"/>
      <c r="F200" s="270"/>
      <c r="G200" s="270"/>
      <c r="H200" s="270"/>
      <c r="I200" s="271"/>
      <c r="J200" s="272"/>
      <c r="K200" s="272"/>
      <c r="L200" s="272"/>
      <c r="M200" s="272"/>
      <c r="Z200" s="202"/>
      <c r="AA200" s="161"/>
    </row>
    <row r="201" spans="1:27" ht="20.100000000000001" hidden="1" customHeight="1" x14ac:dyDescent="0.15">
      <c r="A201" s="133"/>
      <c r="B201" s="133"/>
      <c r="C201" s="152"/>
      <c r="D201" s="153"/>
      <c r="E201" s="270"/>
      <c r="F201" s="270"/>
      <c r="G201" s="270"/>
      <c r="H201" s="270"/>
      <c r="I201" s="271"/>
      <c r="J201" s="272"/>
      <c r="K201" s="272"/>
      <c r="L201" s="272"/>
      <c r="M201" s="272"/>
      <c r="Z201" s="202"/>
      <c r="AA201" s="161"/>
    </row>
    <row r="202" spans="1:27" ht="20.100000000000001" hidden="1" customHeight="1" x14ac:dyDescent="0.15">
      <c r="A202" s="133"/>
      <c r="B202" s="133"/>
      <c r="C202" s="152"/>
      <c r="D202" s="153"/>
      <c r="E202" s="213"/>
      <c r="F202" s="213"/>
      <c r="G202" s="213"/>
      <c r="H202" s="213"/>
      <c r="I202" s="213"/>
      <c r="J202" s="213"/>
      <c r="K202" s="213"/>
      <c r="L202" s="213"/>
      <c r="M202" s="213"/>
      <c r="N202" s="213"/>
      <c r="O202" s="213"/>
      <c r="P202" s="213"/>
      <c r="Q202" s="213"/>
      <c r="R202" s="213"/>
      <c r="S202" s="213"/>
      <c r="T202" s="213"/>
      <c r="U202" s="213"/>
      <c r="V202" s="213"/>
      <c r="W202" s="213"/>
      <c r="X202" s="213"/>
      <c r="Y202" s="213"/>
      <c r="Z202" s="214"/>
      <c r="AA202" s="161"/>
    </row>
    <row r="203" spans="1:27" ht="20.100000000000001" customHeight="1" x14ac:dyDescent="0.15">
      <c r="A203" s="133"/>
      <c r="B203" s="133"/>
      <c r="C203" s="148"/>
      <c r="D203" s="153">
        <v>9</v>
      </c>
      <c r="E203" s="158" t="s">
        <v>326</v>
      </c>
      <c r="F203" s="158"/>
      <c r="G203" s="158"/>
      <c r="H203" s="158"/>
      <c r="I203" s="158"/>
      <c r="J203" s="158"/>
      <c r="K203" s="158"/>
      <c r="L203" s="158"/>
      <c r="M203" s="158"/>
      <c r="N203" s="158"/>
      <c r="O203" s="158"/>
      <c r="P203" s="158"/>
      <c r="Q203" s="158"/>
      <c r="R203" s="158"/>
      <c r="S203" s="158"/>
      <c r="T203" s="158"/>
      <c r="U203" s="158"/>
      <c r="V203" s="158"/>
      <c r="W203" s="158"/>
      <c r="X203" s="158"/>
      <c r="Y203" s="158"/>
      <c r="Z203" s="157"/>
      <c r="AA203" s="161"/>
    </row>
    <row r="204" spans="1:27" ht="20.100000000000001" customHeight="1" x14ac:dyDescent="0.15">
      <c r="A204" s="133"/>
      <c r="B204" s="133"/>
      <c r="C204" s="148"/>
      <c r="D204" s="153"/>
      <c r="E204" s="273" t="s">
        <v>327</v>
      </c>
      <c r="F204" s="273"/>
      <c r="G204" s="273"/>
      <c r="H204" s="273"/>
      <c r="I204" s="273"/>
      <c r="J204" s="273"/>
      <c r="K204" s="273"/>
      <c r="L204" s="273"/>
      <c r="M204" s="273"/>
      <c r="N204" s="273"/>
      <c r="O204" s="273"/>
      <c r="P204" s="273"/>
      <c r="Q204" s="273"/>
      <c r="R204" s="273"/>
      <c r="S204" s="273"/>
      <c r="T204" s="273"/>
      <c r="U204" s="273"/>
      <c r="V204" s="273"/>
      <c r="W204" s="273"/>
      <c r="X204" s="273"/>
      <c r="Y204" s="158"/>
      <c r="Z204" s="157"/>
      <c r="AA204" s="161"/>
    </row>
    <row r="205" spans="1:27" ht="20.100000000000001" customHeight="1" x14ac:dyDescent="0.15">
      <c r="A205" s="133"/>
      <c r="B205" s="133"/>
      <c r="C205" s="152"/>
      <c r="D205" s="153"/>
      <c r="E205" s="218" t="s">
        <v>389</v>
      </c>
      <c r="F205" s="213"/>
      <c r="G205" s="213"/>
      <c r="H205" s="213"/>
      <c r="I205" s="213"/>
      <c r="J205" s="160"/>
      <c r="K205" s="213"/>
      <c r="L205" s="213"/>
      <c r="M205" s="213"/>
      <c r="N205" s="213"/>
      <c r="O205" s="213"/>
      <c r="P205" s="213"/>
      <c r="Q205" s="213"/>
      <c r="R205" s="213"/>
      <c r="S205" s="213"/>
      <c r="T205" s="213"/>
      <c r="U205" s="213"/>
      <c r="V205" s="213"/>
      <c r="W205" s="213"/>
      <c r="X205" s="213"/>
      <c r="Y205" s="213"/>
      <c r="Z205" s="214"/>
      <c r="AA205" s="161"/>
    </row>
    <row r="206" spans="1:27" ht="30" customHeight="1" x14ac:dyDescent="0.15">
      <c r="A206" s="133"/>
      <c r="B206" s="133"/>
      <c r="C206" s="152"/>
      <c r="D206" s="153"/>
      <c r="E206" s="274" t="s">
        <v>328</v>
      </c>
      <c r="F206" s="274"/>
      <c r="G206" s="274"/>
      <c r="H206" s="274"/>
      <c r="I206" s="274"/>
      <c r="J206" s="274"/>
      <c r="K206" s="274"/>
      <c r="L206" s="274"/>
      <c r="M206" s="274"/>
      <c r="N206" s="274"/>
      <c r="O206" s="274"/>
      <c r="P206" s="274"/>
      <c r="Q206" s="274"/>
      <c r="R206" s="274"/>
      <c r="S206" s="274"/>
      <c r="T206" s="274"/>
      <c r="U206" s="274"/>
      <c r="V206" s="274"/>
      <c r="W206" s="274"/>
      <c r="X206" s="274"/>
      <c r="Y206" s="274"/>
      <c r="Z206" s="214"/>
      <c r="AA206" s="161"/>
    </row>
    <row r="207" spans="1:27" ht="20.100000000000001" customHeight="1" x14ac:dyDescent="0.15">
      <c r="A207" s="133"/>
      <c r="B207" s="133"/>
      <c r="C207" s="152"/>
      <c r="D207" s="153"/>
      <c r="E207" s="275" t="s">
        <v>388</v>
      </c>
      <c r="F207" s="276"/>
      <c r="G207" s="276"/>
      <c r="H207" s="276"/>
      <c r="I207" s="276"/>
      <c r="J207" s="276"/>
      <c r="K207" s="277"/>
      <c r="L207" s="278" t="s">
        <v>329</v>
      </c>
      <c r="M207" s="279"/>
      <c r="N207" s="279"/>
      <c r="O207" s="279"/>
      <c r="P207" s="279"/>
      <c r="Q207" s="279"/>
      <c r="R207" s="279"/>
      <c r="S207" s="279"/>
      <c r="T207" s="280"/>
      <c r="U207" s="276" t="s">
        <v>330</v>
      </c>
      <c r="V207" s="276"/>
      <c r="W207" s="276"/>
      <c r="X207" s="276"/>
      <c r="Y207" s="281"/>
      <c r="Z207" s="214"/>
      <c r="AA207" s="161"/>
    </row>
    <row r="208" spans="1:27" ht="30" customHeight="1" x14ac:dyDescent="0.15">
      <c r="A208" s="133"/>
      <c r="B208" s="133"/>
      <c r="C208" s="152"/>
      <c r="D208" s="153"/>
      <c r="E208" s="121"/>
      <c r="F208" s="116"/>
      <c r="G208" s="116"/>
      <c r="H208" s="116"/>
      <c r="I208" s="116"/>
      <c r="J208" s="116"/>
      <c r="K208" s="117"/>
      <c r="L208" s="115"/>
      <c r="M208" s="116"/>
      <c r="N208" s="116"/>
      <c r="O208" s="116"/>
      <c r="P208" s="116"/>
      <c r="Q208" s="116"/>
      <c r="R208" s="116"/>
      <c r="S208" s="116"/>
      <c r="T208" s="117"/>
      <c r="U208" s="115"/>
      <c r="V208" s="116"/>
      <c r="W208" s="116"/>
      <c r="X208" s="116"/>
      <c r="Y208" s="119"/>
      <c r="Z208" s="214"/>
      <c r="AA208" s="161"/>
    </row>
    <row r="209" spans="1:27" ht="30" customHeight="1" x14ac:dyDescent="0.15">
      <c r="A209" s="133"/>
      <c r="B209" s="133"/>
      <c r="C209" s="152"/>
      <c r="D209" s="153"/>
      <c r="E209" s="112"/>
      <c r="F209" s="113"/>
      <c r="G209" s="113"/>
      <c r="H209" s="113"/>
      <c r="I209" s="113"/>
      <c r="J209" s="113"/>
      <c r="K209" s="114"/>
      <c r="L209" s="118"/>
      <c r="M209" s="113"/>
      <c r="N209" s="113"/>
      <c r="O209" s="113"/>
      <c r="P209" s="113"/>
      <c r="Q209" s="113"/>
      <c r="R209" s="113"/>
      <c r="S209" s="113"/>
      <c r="T209" s="114"/>
      <c r="U209" s="118"/>
      <c r="V209" s="113"/>
      <c r="W209" s="113"/>
      <c r="X209" s="113"/>
      <c r="Y209" s="120"/>
      <c r="Z209" s="214"/>
      <c r="AA209" s="161"/>
    </row>
    <row r="210" spans="1:27" ht="20.100000000000001" customHeight="1" x14ac:dyDescent="0.15">
      <c r="A210" s="133"/>
      <c r="B210" s="133"/>
      <c r="C210" s="152"/>
      <c r="D210" s="153"/>
      <c r="E210" s="282"/>
      <c r="F210" s="213"/>
      <c r="G210" s="213"/>
      <c r="H210" s="213"/>
      <c r="I210" s="213"/>
      <c r="J210" s="160"/>
      <c r="K210" s="213"/>
      <c r="L210" s="213"/>
      <c r="M210" s="213"/>
      <c r="N210" s="213"/>
      <c r="O210" s="213"/>
      <c r="P210" s="213"/>
      <c r="Q210" s="213"/>
      <c r="R210" s="213"/>
      <c r="S210" s="213"/>
      <c r="T210" s="213"/>
      <c r="U210" s="213"/>
      <c r="V210" s="213"/>
      <c r="W210" s="213"/>
      <c r="X210" s="213"/>
      <c r="Y210" s="213"/>
      <c r="Z210" s="214"/>
      <c r="AA210" s="161"/>
    </row>
    <row r="211" spans="1:27" ht="20.100000000000001" customHeight="1" x14ac:dyDescent="0.15">
      <c r="A211" s="133"/>
      <c r="B211" s="133"/>
      <c r="C211" s="152"/>
      <c r="D211" s="153"/>
      <c r="E211" s="218" t="s">
        <v>390</v>
      </c>
      <c r="F211" s="213"/>
      <c r="G211" s="213"/>
      <c r="H211" s="213"/>
      <c r="I211" s="213"/>
      <c r="J211" s="160"/>
      <c r="K211" s="213"/>
      <c r="L211" s="213"/>
      <c r="M211" s="213"/>
      <c r="N211" s="213"/>
      <c r="O211" s="213"/>
      <c r="P211" s="213"/>
      <c r="Q211" s="213"/>
      <c r="R211" s="213"/>
      <c r="S211" s="213"/>
      <c r="T211" s="213"/>
      <c r="U211" s="213"/>
      <c r="V211" s="213"/>
      <c r="W211" s="213"/>
      <c r="X211" s="213"/>
      <c r="Y211" s="213"/>
      <c r="Z211" s="214"/>
      <c r="AA211" s="161"/>
    </row>
    <row r="212" spans="1:27" ht="30" customHeight="1" x14ac:dyDescent="0.15">
      <c r="A212" s="133"/>
      <c r="B212" s="133"/>
      <c r="C212" s="152"/>
      <c r="D212" s="153"/>
      <c r="E212" s="274" t="s">
        <v>331</v>
      </c>
      <c r="F212" s="274"/>
      <c r="G212" s="274"/>
      <c r="H212" s="274"/>
      <c r="I212" s="274"/>
      <c r="J212" s="274"/>
      <c r="K212" s="274"/>
      <c r="L212" s="274"/>
      <c r="M212" s="274"/>
      <c r="N212" s="274"/>
      <c r="O212" s="274"/>
      <c r="P212" s="274"/>
      <c r="Q212" s="274"/>
      <c r="R212" s="274"/>
      <c r="S212" s="274"/>
      <c r="T212" s="274"/>
      <c r="U212" s="274"/>
      <c r="V212" s="274"/>
      <c r="W212" s="274"/>
      <c r="X212" s="274"/>
      <c r="Y212" s="274"/>
      <c r="Z212" s="214"/>
      <c r="AA212" s="161"/>
    </row>
    <row r="213" spans="1:27" ht="20.100000000000001" customHeight="1" x14ac:dyDescent="0.15">
      <c r="A213" s="133"/>
      <c r="B213" s="133"/>
      <c r="C213" s="152"/>
      <c r="D213" s="153"/>
      <c r="E213" s="275" t="s">
        <v>388</v>
      </c>
      <c r="F213" s="276"/>
      <c r="G213" s="276"/>
      <c r="H213" s="276"/>
      <c r="I213" s="276"/>
      <c r="J213" s="276"/>
      <c r="K213" s="277"/>
      <c r="L213" s="283" t="s">
        <v>329</v>
      </c>
      <c r="M213" s="276"/>
      <c r="N213" s="276"/>
      <c r="O213" s="276"/>
      <c r="P213" s="276"/>
      <c r="Q213" s="276"/>
      <c r="R213" s="276"/>
      <c r="S213" s="276"/>
      <c r="T213" s="277"/>
      <c r="U213" s="276" t="s">
        <v>330</v>
      </c>
      <c r="V213" s="276"/>
      <c r="W213" s="276"/>
      <c r="X213" s="276"/>
      <c r="Y213" s="281"/>
      <c r="Z213" s="214"/>
      <c r="AA213" s="161"/>
    </row>
    <row r="214" spans="1:27" ht="30" customHeight="1" x14ac:dyDescent="0.15">
      <c r="A214" s="133"/>
      <c r="B214" s="133"/>
      <c r="C214" s="152"/>
      <c r="D214" s="153"/>
      <c r="E214" s="121"/>
      <c r="F214" s="116"/>
      <c r="G214" s="116"/>
      <c r="H214" s="116"/>
      <c r="I214" s="116"/>
      <c r="J214" s="116"/>
      <c r="K214" s="117"/>
      <c r="L214" s="115"/>
      <c r="M214" s="116"/>
      <c r="N214" s="116"/>
      <c r="O214" s="116"/>
      <c r="P214" s="116"/>
      <c r="Q214" s="116"/>
      <c r="R214" s="116"/>
      <c r="S214" s="116"/>
      <c r="T214" s="117"/>
      <c r="U214" s="115"/>
      <c r="V214" s="116"/>
      <c r="W214" s="116"/>
      <c r="X214" s="116"/>
      <c r="Y214" s="119"/>
      <c r="Z214" s="214"/>
      <c r="AA214" s="161"/>
    </row>
    <row r="215" spans="1:27" ht="30" customHeight="1" x14ac:dyDescent="0.15">
      <c r="A215" s="133"/>
      <c r="B215" s="133"/>
      <c r="C215" s="152"/>
      <c r="D215" s="153"/>
      <c r="E215" s="112"/>
      <c r="F215" s="113"/>
      <c r="G215" s="113"/>
      <c r="H215" s="113"/>
      <c r="I215" s="113"/>
      <c r="J215" s="113"/>
      <c r="K215" s="114"/>
      <c r="L215" s="118"/>
      <c r="M215" s="113"/>
      <c r="N215" s="113"/>
      <c r="O215" s="113"/>
      <c r="P215" s="113"/>
      <c r="Q215" s="113"/>
      <c r="R215" s="113"/>
      <c r="S215" s="113"/>
      <c r="T215" s="114"/>
      <c r="U215" s="118"/>
      <c r="V215" s="113"/>
      <c r="W215" s="113"/>
      <c r="X215" s="113"/>
      <c r="Y215" s="120"/>
      <c r="Z215" s="214"/>
      <c r="AA215" s="161"/>
    </row>
    <row r="216" spans="1:27" ht="20.100000000000001" customHeight="1" x14ac:dyDescent="0.15">
      <c r="A216" s="133"/>
      <c r="B216" s="133"/>
      <c r="C216" s="152"/>
      <c r="D216" s="153"/>
      <c r="E216" s="284"/>
      <c r="F216" s="284"/>
      <c r="G216" s="284"/>
      <c r="H216" s="284"/>
      <c r="I216" s="284"/>
      <c r="J216" s="284"/>
      <c r="K216" s="285"/>
      <c r="L216" s="285"/>
      <c r="M216" s="285"/>
      <c r="N216" s="285"/>
      <c r="O216" s="285"/>
      <c r="P216" s="285"/>
      <c r="Q216" s="285"/>
      <c r="R216" s="285"/>
      <c r="S216" s="285"/>
      <c r="T216" s="285"/>
      <c r="U216" s="285"/>
      <c r="V216" s="285"/>
      <c r="W216" s="285"/>
      <c r="X216" s="285"/>
      <c r="Y216" s="285"/>
      <c r="Z216" s="214"/>
      <c r="AA216" s="161"/>
    </row>
    <row r="217" spans="1:27" ht="20.100000000000001" customHeight="1" x14ac:dyDescent="0.15">
      <c r="A217" s="133"/>
      <c r="B217" s="133"/>
      <c r="C217" s="173"/>
      <c r="D217" s="174"/>
      <c r="E217" s="174"/>
      <c r="F217" s="174"/>
      <c r="G217" s="174"/>
      <c r="H217" s="174"/>
      <c r="I217" s="174"/>
      <c r="J217" s="175"/>
      <c r="K217" s="175"/>
      <c r="L217" s="175"/>
      <c r="M217" s="198"/>
      <c r="N217" s="175"/>
      <c r="O217" s="175"/>
      <c r="P217" s="198"/>
      <c r="Q217" s="175"/>
      <c r="R217" s="175"/>
      <c r="S217" s="175"/>
      <c r="T217" s="175"/>
      <c r="U217" s="175"/>
      <c r="V217" s="175"/>
      <c r="W217" s="175"/>
      <c r="X217" s="175"/>
      <c r="Y217" s="175"/>
      <c r="Z217" s="286"/>
      <c r="AA217" s="161"/>
    </row>
    <row r="218" spans="1:27" ht="20.100000000000001" customHeight="1" x14ac:dyDescent="0.15">
      <c r="A218" s="133"/>
      <c r="B218" s="133"/>
      <c r="C218" s="158"/>
      <c r="D218" s="158"/>
      <c r="E218" s="158"/>
      <c r="F218" s="158"/>
      <c r="G218" s="158"/>
      <c r="H218" s="158"/>
      <c r="I218" s="158"/>
      <c r="J218" s="179"/>
      <c r="K218" s="179"/>
      <c r="L218" s="179"/>
      <c r="M218" s="199"/>
      <c r="N218" s="179"/>
      <c r="O218" s="179"/>
      <c r="P218" s="199"/>
      <c r="Q218" s="179"/>
      <c r="R218" s="179"/>
      <c r="S218" s="179"/>
      <c r="T218" s="179"/>
      <c r="U218" s="179"/>
      <c r="V218" s="179"/>
      <c r="W218" s="179"/>
      <c r="X218" s="179"/>
      <c r="Y218" s="179"/>
      <c r="Z218" s="179"/>
      <c r="AA218" s="179"/>
    </row>
    <row r="219" spans="1:27" ht="20.100000000000001" customHeight="1" x14ac:dyDescent="0.15">
      <c r="A219" s="144"/>
      <c r="B219" s="133"/>
      <c r="C219" s="158"/>
      <c r="D219" s="158"/>
      <c r="E219" s="158"/>
      <c r="F219" s="158"/>
      <c r="G219" s="158"/>
      <c r="H219" s="158"/>
      <c r="I219" s="179"/>
      <c r="J219" s="158"/>
      <c r="K219" s="158"/>
      <c r="L219" s="190"/>
      <c r="M219" s="158"/>
      <c r="N219" s="158"/>
      <c r="O219" s="158"/>
      <c r="P219" s="158"/>
      <c r="Q219" s="158"/>
      <c r="R219" s="158"/>
      <c r="S219" s="158"/>
      <c r="T219" s="158"/>
      <c r="U219" s="158"/>
      <c r="V219" s="158"/>
      <c r="W219" s="158"/>
      <c r="X219" s="158"/>
      <c r="Y219" s="158"/>
      <c r="Z219" s="158"/>
    </row>
    <row r="220" spans="1:27" ht="20.100000000000001" customHeight="1" x14ac:dyDescent="0.15">
      <c r="A220" s="144"/>
      <c r="B220" s="133"/>
      <c r="C220" s="145" t="s">
        <v>25</v>
      </c>
      <c r="D220" s="146"/>
      <c r="E220" s="146"/>
      <c r="F220" s="146"/>
      <c r="G220" s="146"/>
      <c r="H220" s="146"/>
      <c r="I220" s="147"/>
      <c r="L220" s="180"/>
    </row>
    <row r="221" spans="1:27" ht="20.100000000000001" customHeight="1" x14ac:dyDescent="0.15">
      <c r="A221" s="144"/>
      <c r="B221" s="133"/>
      <c r="C221" s="148"/>
      <c r="D221" s="149"/>
      <c r="E221" s="149"/>
      <c r="F221" s="149"/>
      <c r="G221" s="149"/>
      <c r="H221" s="149"/>
      <c r="I221" s="149"/>
      <c r="J221" s="150"/>
      <c r="K221" s="150"/>
      <c r="L221" s="194"/>
      <c r="M221" s="194"/>
      <c r="N221" s="150"/>
      <c r="O221" s="150"/>
      <c r="P221" s="150"/>
      <c r="Q221" s="150"/>
      <c r="R221" s="150"/>
      <c r="S221" s="150"/>
      <c r="T221" s="150"/>
      <c r="U221" s="150"/>
      <c r="V221" s="150"/>
      <c r="W221" s="150"/>
      <c r="X221" s="150"/>
      <c r="Y221" s="150"/>
      <c r="Z221" s="151"/>
    </row>
    <row r="222" spans="1:27" ht="20.100000000000001" hidden="1" customHeight="1" x14ac:dyDescent="0.15">
      <c r="A222" s="144"/>
      <c r="B222" s="133"/>
      <c r="C222" s="148"/>
      <c r="D222" s="149"/>
      <c r="E222" s="149"/>
      <c r="F222" s="149"/>
      <c r="G222" s="149"/>
      <c r="H222" s="149"/>
      <c r="I222" s="149"/>
      <c r="J222" s="158"/>
      <c r="K222" s="158"/>
      <c r="L222" s="190"/>
      <c r="M222" s="190"/>
      <c r="N222" s="158"/>
      <c r="O222" s="158"/>
      <c r="P222" s="158"/>
      <c r="Q222" s="158"/>
      <c r="R222" s="158"/>
      <c r="S222" s="158"/>
      <c r="T222" s="158"/>
      <c r="U222" s="158"/>
      <c r="V222" s="158"/>
      <c r="W222" s="158"/>
      <c r="X222" s="158"/>
      <c r="Y222" s="158"/>
      <c r="Z222" s="157"/>
    </row>
    <row r="223" spans="1:27" ht="20.100000000000001" customHeight="1" x14ac:dyDescent="0.15">
      <c r="A223" s="144"/>
      <c r="B223" s="133"/>
      <c r="C223" s="152"/>
      <c r="D223" s="153">
        <v>1</v>
      </c>
      <c r="E223" s="128" t="s">
        <v>24</v>
      </c>
      <c r="J223" s="159"/>
      <c r="K223" s="159"/>
      <c r="L223" s="197"/>
      <c r="M223" s="159"/>
      <c r="N223" s="159"/>
      <c r="O223" s="197"/>
      <c r="P223" s="159"/>
      <c r="Q223" s="159"/>
      <c r="R223" s="197"/>
      <c r="S223" s="159"/>
      <c r="T223" s="159"/>
      <c r="U223" s="159"/>
      <c r="V223" s="159"/>
      <c r="W223" s="159"/>
      <c r="X223" s="159"/>
      <c r="Y223" s="159"/>
      <c r="Z223" s="157"/>
    </row>
    <row r="224" spans="1:27" ht="30" customHeight="1" x14ac:dyDescent="0.15">
      <c r="A224" s="144"/>
      <c r="B224" s="133"/>
      <c r="C224" s="152"/>
      <c r="D224" s="153"/>
      <c r="E224" s="287" t="s">
        <v>74</v>
      </c>
      <c r="F224" s="287"/>
      <c r="G224" s="287"/>
      <c r="H224" s="287"/>
      <c r="I224" s="287"/>
      <c r="J224" s="287"/>
      <c r="K224" s="287"/>
      <c r="L224" s="287"/>
      <c r="M224" s="287"/>
      <c r="N224" s="287"/>
      <c r="O224" s="287"/>
      <c r="P224" s="287"/>
      <c r="Q224" s="287"/>
      <c r="R224" s="287"/>
      <c r="S224" s="287"/>
      <c r="T224" s="287"/>
      <c r="U224" s="287"/>
      <c r="V224" s="287"/>
      <c r="W224" s="287"/>
      <c r="X224" s="287"/>
      <c r="Y224" s="287"/>
      <c r="Z224" s="157"/>
    </row>
    <row r="225" spans="1:29" ht="20.100000000000001" customHeight="1" x14ac:dyDescent="0.15">
      <c r="A225" s="144"/>
      <c r="B225" s="133"/>
      <c r="C225" s="148"/>
      <c r="D225" s="214"/>
      <c r="E225" s="288" t="s">
        <v>72</v>
      </c>
      <c r="F225" s="230"/>
      <c r="G225" s="230"/>
      <c r="H225" s="230"/>
      <c r="I225" s="230"/>
      <c r="J225" s="230"/>
      <c r="K225" s="230"/>
      <c r="L225" s="230"/>
      <c r="M225" s="230"/>
      <c r="N225" s="230"/>
      <c r="O225" s="230"/>
      <c r="P225" s="288" t="s">
        <v>73</v>
      </c>
      <c r="Q225" s="230"/>
      <c r="R225" s="230"/>
      <c r="S225" s="230"/>
      <c r="T225" s="230"/>
      <c r="U225" s="231"/>
      <c r="V225" s="289" t="s">
        <v>356</v>
      </c>
      <c r="W225" s="290"/>
      <c r="X225" s="290"/>
      <c r="Y225" s="291"/>
      <c r="Z225" s="202"/>
    </row>
    <row r="226" spans="1:29" ht="20.100000000000001" customHeight="1" x14ac:dyDescent="0.15">
      <c r="A226" s="144"/>
      <c r="B226" s="133"/>
      <c r="C226" s="148"/>
      <c r="D226" s="214"/>
      <c r="E226" s="85"/>
      <c r="F226" s="86"/>
      <c r="G226" s="86"/>
      <c r="H226" s="86"/>
      <c r="I226" s="86"/>
      <c r="J226" s="292" t="s">
        <v>13</v>
      </c>
      <c r="K226" s="89"/>
      <c r="L226" s="86"/>
      <c r="M226" s="86"/>
      <c r="N226" s="86"/>
      <c r="O226" s="293" t="s">
        <v>13</v>
      </c>
      <c r="P226" s="85"/>
      <c r="Q226" s="86"/>
      <c r="R226" s="86"/>
      <c r="S226" s="292" t="s">
        <v>13</v>
      </c>
      <c r="T226" s="2"/>
      <c r="U226" s="294" t="s">
        <v>13</v>
      </c>
      <c r="V226" s="295"/>
      <c r="W226" s="296"/>
      <c r="X226" s="296"/>
      <c r="Y226" s="297"/>
      <c r="Z226" s="202"/>
    </row>
    <row r="227" spans="1:29" ht="20.100000000000001" customHeight="1" x14ac:dyDescent="0.15">
      <c r="A227" s="144">
        <f>IFERROR(IF(OR($T226="",$T227="",$T228=""),1001,0),3)</f>
        <v>1001</v>
      </c>
      <c r="B227" s="391"/>
      <c r="C227" s="148"/>
      <c r="D227" s="214"/>
      <c r="E227" s="69"/>
      <c r="F227" s="70"/>
      <c r="G227" s="70"/>
      <c r="H227" s="70"/>
      <c r="I227" s="70"/>
      <c r="J227" s="298" t="s">
        <v>12</v>
      </c>
      <c r="K227" s="90"/>
      <c r="L227" s="70"/>
      <c r="M227" s="70"/>
      <c r="N227" s="70"/>
      <c r="O227" s="299" t="s">
        <v>12</v>
      </c>
      <c r="P227" s="69"/>
      <c r="Q227" s="70"/>
      <c r="R227" s="70"/>
      <c r="S227" s="300" t="s">
        <v>12</v>
      </c>
      <c r="T227" s="1"/>
      <c r="U227" s="301" t="s">
        <v>12</v>
      </c>
      <c r="V227" s="302"/>
      <c r="W227" s="303"/>
      <c r="X227" s="303"/>
      <c r="Y227" s="304"/>
      <c r="Z227" s="202"/>
    </row>
    <row r="228" spans="1:29" ht="20.100000000000001" customHeight="1" x14ac:dyDescent="0.15">
      <c r="A228" s="144">
        <f>IFERROR(IF($V228="",1001,0),3)</f>
        <v>1001</v>
      </c>
      <c r="B228" s="133"/>
      <c r="C228" s="148"/>
      <c r="D228" s="214"/>
      <c r="E228" s="78"/>
      <c r="F228" s="87"/>
      <c r="G228" s="87"/>
      <c r="H228" s="87"/>
      <c r="I228" s="87"/>
      <c r="J228" s="88"/>
      <c r="K228" s="61"/>
      <c r="L228" s="87"/>
      <c r="M228" s="87"/>
      <c r="N228" s="87"/>
      <c r="O228" s="62"/>
      <c r="P228" s="78"/>
      <c r="Q228" s="87"/>
      <c r="R228" s="87"/>
      <c r="S228" s="91"/>
      <c r="T228" s="61"/>
      <c r="U228" s="62"/>
      <c r="V228" s="78"/>
      <c r="W228" s="79"/>
      <c r="X228" s="79"/>
      <c r="Y228" s="80"/>
      <c r="Z228" s="202"/>
    </row>
    <row r="229" spans="1:29" ht="30" customHeight="1" x14ac:dyDescent="0.15">
      <c r="A229" s="144"/>
      <c r="B229" s="133"/>
      <c r="C229" s="152"/>
      <c r="D229" s="153"/>
      <c r="E229" s="305" t="str">
        <f>"*1 "&amp;日付例&amp;"　年月日を入力してください。"</f>
        <v>*1 例)2024/4/1、R6/4/1　年月日を入力してください。</v>
      </c>
      <c r="F229" s="306"/>
      <c r="G229" s="306"/>
      <c r="H229" s="306"/>
      <c r="Z229" s="157"/>
    </row>
    <row r="230" spans="1:29" ht="20.100000000000001" customHeight="1" x14ac:dyDescent="0.15">
      <c r="A230" s="144"/>
      <c r="B230" s="133"/>
      <c r="C230" s="152"/>
      <c r="D230" s="153">
        <v>2</v>
      </c>
      <c r="E230" s="128" t="s">
        <v>384</v>
      </c>
      <c r="J230" s="159"/>
      <c r="K230" s="159"/>
      <c r="L230" s="197"/>
      <c r="M230" s="159"/>
      <c r="N230" s="159"/>
      <c r="O230" s="197"/>
      <c r="P230" s="159"/>
      <c r="Q230" s="159"/>
      <c r="R230" s="197"/>
      <c r="S230" s="159"/>
      <c r="T230" s="159"/>
      <c r="U230" s="159"/>
      <c r="V230" s="159"/>
      <c r="W230" s="159"/>
      <c r="X230" s="159"/>
      <c r="Y230" s="159"/>
      <c r="Z230" s="157"/>
    </row>
    <row r="231" spans="1:29" ht="20.100000000000001" customHeight="1" x14ac:dyDescent="0.15">
      <c r="A231" s="144"/>
      <c r="B231" s="133"/>
      <c r="C231" s="152"/>
      <c r="D231" s="153"/>
      <c r="E231" s="307" t="s">
        <v>1</v>
      </c>
      <c r="F231" s="308"/>
      <c r="G231" s="308"/>
      <c r="H231" s="309"/>
      <c r="I231" s="73"/>
      <c r="J231" s="74"/>
      <c r="K231" s="74"/>
      <c r="L231" s="74"/>
      <c r="M231" s="75"/>
      <c r="P231" s="306"/>
      <c r="Q231" s="306"/>
      <c r="R231" s="306"/>
      <c r="S231" s="159"/>
      <c r="T231" s="159"/>
      <c r="U231" s="159"/>
      <c r="V231" s="159"/>
      <c r="W231" s="159"/>
      <c r="X231" s="159"/>
      <c r="Y231" s="159"/>
      <c r="Z231" s="157"/>
    </row>
    <row r="232" spans="1:29" ht="20.100000000000001" customHeight="1" x14ac:dyDescent="0.15">
      <c r="A232" s="144"/>
      <c r="B232" s="133"/>
      <c r="C232" s="148"/>
      <c r="D232" s="153"/>
      <c r="E232" s="310" t="s">
        <v>2</v>
      </c>
      <c r="F232" s="311"/>
      <c r="G232" s="311"/>
      <c r="H232" s="312"/>
      <c r="I232" s="82"/>
      <c r="J232" s="83"/>
      <c r="K232" s="83"/>
      <c r="L232" s="83"/>
      <c r="M232" s="84"/>
      <c r="P232" s="306"/>
      <c r="Q232" s="306"/>
      <c r="R232" s="306"/>
      <c r="S232" s="213"/>
      <c r="T232" s="221"/>
      <c r="U232" s="221"/>
      <c r="V232" s="221"/>
      <c r="W232" s="221"/>
      <c r="X232" s="221"/>
      <c r="Y232" s="221"/>
      <c r="Z232" s="157"/>
    </row>
    <row r="233" spans="1:29" ht="20.100000000000001" customHeight="1" thickBot="1" x14ac:dyDescent="0.2">
      <c r="A233" s="144"/>
      <c r="B233" s="133"/>
      <c r="C233" s="148"/>
      <c r="D233" s="153"/>
      <c r="E233" s="313" t="s">
        <v>3</v>
      </c>
      <c r="F233" s="314"/>
      <c r="G233" s="314"/>
      <c r="H233" s="315"/>
      <c r="I233" s="23"/>
      <c r="J233" s="76"/>
      <c r="K233" s="76"/>
      <c r="L233" s="76"/>
      <c r="M233" s="77"/>
      <c r="P233" s="306"/>
      <c r="Q233" s="306"/>
      <c r="R233" s="306"/>
      <c r="S233" s="213"/>
      <c r="T233" s="213"/>
      <c r="U233" s="213"/>
      <c r="V233" s="213"/>
      <c r="W233" s="213"/>
      <c r="X233" s="213"/>
      <c r="Y233" s="213"/>
      <c r="Z233" s="157"/>
    </row>
    <row r="234" spans="1:29" ht="20.100000000000001" customHeight="1" thickTop="1" x14ac:dyDescent="0.15">
      <c r="A234" s="144"/>
      <c r="B234" s="133"/>
      <c r="C234" s="152"/>
      <c r="D234" s="153"/>
      <c r="E234" s="241" t="s">
        <v>4</v>
      </c>
      <c r="F234" s="242"/>
      <c r="G234" s="242"/>
      <c r="H234" s="243"/>
      <c r="I234" s="244">
        <f>I231+I232+I233</f>
        <v>0</v>
      </c>
      <c r="J234" s="316"/>
      <c r="K234" s="316"/>
      <c r="L234" s="316"/>
      <c r="M234" s="317"/>
      <c r="P234" s="306"/>
      <c r="Q234" s="306"/>
      <c r="R234" s="306"/>
      <c r="S234" s="213"/>
      <c r="T234" s="159"/>
      <c r="U234" s="159"/>
      <c r="V234" s="159"/>
      <c r="W234" s="159"/>
      <c r="X234" s="159"/>
      <c r="Y234" s="159"/>
      <c r="Z234" s="157"/>
    </row>
    <row r="235" spans="1:29" ht="20.100000000000001" customHeight="1" x14ac:dyDescent="0.15">
      <c r="A235" s="144"/>
      <c r="B235" s="133"/>
      <c r="C235" s="152"/>
      <c r="D235" s="153"/>
      <c r="E235" s="306"/>
      <c r="F235" s="306"/>
      <c r="G235" s="306"/>
      <c r="H235" s="306"/>
      <c r="I235" s="306"/>
      <c r="J235" s="306"/>
      <c r="K235" s="306"/>
      <c r="L235" s="306"/>
      <c r="M235" s="306"/>
      <c r="N235" s="306"/>
      <c r="O235" s="306"/>
      <c r="P235" s="306"/>
      <c r="Q235" s="306"/>
      <c r="R235" s="306"/>
      <c r="S235" s="213"/>
      <c r="T235" s="159"/>
      <c r="U235" s="159"/>
      <c r="V235" s="159"/>
      <c r="W235" s="159"/>
      <c r="X235" s="159"/>
      <c r="Y235" s="159"/>
      <c r="Z235" s="157"/>
    </row>
    <row r="236" spans="1:29" ht="20.100000000000001" customHeight="1" x14ac:dyDescent="0.15">
      <c r="A236" s="144"/>
      <c r="B236" s="133"/>
      <c r="C236" s="152"/>
      <c r="D236" s="153">
        <v>3</v>
      </c>
      <c r="E236" s="128" t="s">
        <v>23</v>
      </c>
      <c r="J236" s="159"/>
      <c r="K236" s="159"/>
      <c r="L236" s="197"/>
      <c r="M236" s="159"/>
      <c r="N236" s="159"/>
      <c r="O236" s="197"/>
      <c r="P236" s="159"/>
      <c r="Q236" s="159"/>
      <c r="R236" s="197"/>
      <c r="S236" s="159"/>
      <c r="T236" s="159"/>
      <c r="U236" s="159"/>
      <c r="V236" s="159"/>
      <c r="W236" s="159"/>
      <c r="X236" s="159"/>
      <c r="Y236" s="159"/>
      <c r="Z236" s="157"/>
    </row>
    <row r="237" spans="1:29" ht="75" customHeight="1" x14ac:dyDescent="0.15">
      <c r="A237" s="144"/>
      <c r="B237" s="133"/>
      <c r="C237" s="148"/>
      <c r="E237" s="318" t="s">
        <v>387</v>
      </c>
      <c r="F237" s="318"/>
      <c r="G237" s="318"/>
      <c r="H237" s="318"/>
      <c r="I237" s="318"/>
      <c r="J237" s="318"/>
      <c r="K237" s="318"/>
      <c r="L237" s="318"/>
      <c r="M237" s="318"/>
      <c r="N237" s="318"/>
      <c r="O237" s="318"/>
      <c r="P237" s="318"/>
      <c r="Q237" s="318"/>
      <c r="R237" s="318"/>
      <c r="S237" s="318"/>
      <c r="T237" s="318"/>
      <c r="U237" s="318"/>
      <c r="V237" s="318"/>
      <c r="W237" s="318"/>
      <c r="X237" s="318"/>
      <c r="Y237" s="318"/>
      <c r="Z237" s="157"/>
    </row>
    <row r="238" spans="1:29" ht="30" customHeight="1" x14ac:dyDescent="0.15">
      <c r="A238" s="133">
        <f>IFERROR(IF(OR(COUNTIF($H239:$H426,"①")&lt;&gt;1,COUNTIF($H239:$H426,"②")&gt;1,COUNTIF($H239:$H426,"③")&gt;1),1001,0),3)</f>
        <v>1001</v>
      </c>
      <c r="B238" s="391"/>
      <c r="C238" s="148"/>
      <c r="E238" s="319" t="s">
        <v>273</v>
      </c>
      <c r="F238" s="320"/>
      <c r="G238" s="320"/>
      <c r="H238" s="321" t="s">
        <v>359</v>
      </c>
      <c r="I238" s="322"/>
      <c r="J238" s="323" t="s">
        <v>92</v>
      </c>
      <c r="K238" s="324"/>
      <c r="L238" s="324"/>
      <c r="M238" s="324"/>
      <c r="N238" s="325"/>
      <c r="O238" s="326" t="s">
        <v>332</v>
      </c>
      <c r="P238" s="326"/>
      <c r="Q238" s="327" t="s">
        <v>334</v>
      </c>
      <c r="R238" s="327"/>
      <c r="S238" s="327"/>
      <c r="T238" s="327"/>
      <c r="U238" s="327" t="s">
        <v>333</v>
      </c>
      <c r="V238" s="327"/>
      <c r="W238" s="327"/>
      <c r="X238" s="327"/>
      <c r="Y238" s="328"/>
      <c r="Z238" s="157"/>
    </row>
    <row r="239" spans="1:29" ht="20.100000000000001" customHeight="1" x14ac:dyDescent="0.15">
      <c r="A239" s="128">
        <f>IFERROR(IF(NOT(OR(AND(TRIM($H239)&lt;&gt;"",$AB239&gt;0), AND(TRIM($H239)="",$AB239=0))),1001,0),3)</f>
        <v>0</v>
      </c>
      <c r="B239" s="133"/>
      <c r="C239" s="161"/>
      <c r="D239" s="158"/>
      <c r="E239" s="329">
        <v>1</v>
      </c>
      <c r="F239" s="330" t="s">
        <v>93</v>
      </c>
      <c r="G239" s="330"/>
      <c r="H239" s="71"/>
      <c r="I239" s="72"/>
      <c r="J239" s="331">
        <v>101</v>
      </c>
      <c r="K239" s="330" t="s">
        <v>94</v>
      </c>
      <c r="L239" s="330"/>
      <c r="M239" s="330"/>
      <c r="N239" s="330"/>
      <c r="O239" s="28"/>
      <c r="P239" s="81"/>
      <c r="Q239" s="63"/>
      <c r="R239" s="64"/>
      <c r="S239" s="64"/>
      <c r="T239" s="65"/>
      <c r="U239" s="66"/>
      <c r="V239" s="67"/>
      <c r="W239" s="67"/>
      <c r="X239" s="67"/>
      <c r="Y239" s="68"/>
      <c r="Z239" s="157"/>
      <c r="AB239" s="332">
        <f>COUNTIF($O239:$P245,"○")</f>
        <v>0</v>
      </c>
      <c r="AC239" s="333" t="b">
        <f>A239&lt;&gt;0</f>
        <v>0</v>
      </c>
    </row>
    <row r="240" spans="1:29" ht="20.100000000000001" customHeight="1" x14ac:dyDescent="0.15">
      <c r="A240" s="128"/>
      <c r="B240" s="202"/>
      <c r="D240" s="202"/>
      <c r="E240" s="334"/>
      <c r="F240" s="335"/>
      <c r="G240" s="335"/>
      <c r="H240" s="57"/>
      <c r="I240" s="58"/>
      <c r="J240" s="336">
        <v>102</v>
      </c>
      <c r="K240" s="335" t="s">
        <v>95</v>
      </c>
      <c r="L240" s="335"/>
      <c r="M240" s="335"/>
      <c r="N240" s="335"/>
      <c r="O240" s="7"/>
      <c r="P240" s="16"/>
      <c r="Q240" s="17"/>
      <c r="R240" s="18"/>
      <c r="S240" s="18"/>
      <c r="T240" s="19"/>
      <c r="U240" s="43"/>
      <c r="V240" s="44"/>
      <c r="W240" s="44"/>
      <c r="X240" s="44"/>
      <c r="Y240" s="45"/>
      <c r="Z240" s="202"/>
      <c r="AC240" s="337" t="b">
        <f>AC239</f>
        <v>0</v>
      </c>
    </row>
    <row r="241" spans="1:29" ht="20.100000000000001" customHeight="1" x14ac:dyDescent="0.15">
      <c r="A241" s="128"/>
      <c r="B241" s="202"/>
      <c r="E241" s="334"/>
      <c r="F241" s="335"/>
      <c r="G241" s="335"/>
      <c r="H241" s="57"/>
      <c r="I241" s="58"/>
      <c r="J241" s="336">
        <v>103</v>
      </c>
      <c r="K241" s="335" t="s">
        <v>26</v>
      </c>
      <c r="L241" s="335"/>
      <c r="M241" s="335"/>
      <c r="N241" s="335"/>
      <c r="O241" s="7"/>
      <c r="P241" s="16"/>
      <c r="Q241" s="17"/>
      <c r="R241" s="18"/>
      <c r="S241" s="18"/>
      <c r="T241" s="19"/>
      <c r="U241" s="43"/>
      <c r="V241" s="44"/>
      <c r="W241" s="44"/>
      <c r="X241" s="44"/>
      <c r="Y241" s="45"/>
      <c r="Z241" s="202"/>
      <c r="AC241" s="337" t="b">
        <f t="shared" ref="AC241:AC245" si="0">AC240</f>
        <v>0</v>
      </c>
    </row>
    <row r="242" spans="1:29" ht="20.100000000000001" customHeight="1" x14ac:dyDescent="0.15">
      <c r="A242" s="128"/>
      <c r="B242" s="202"/>
      <c r="E242" s="334"/>
      <c r="F242" s="335"/>
      <c r="G242" s="335"/>
      <c r="H242" s="57"/>
      <c r="I242" s="58"/>
      <c r="J242" s="336">
        <v>104</v>
      </c>
      <c r="K242" s="335" t="s">
        <v>96</v>
      </c>
      <c r="L242" s="335"/>
      <c r="M242" s="335"/>
      <c r="N242" s="335"/>
      <c r="O242" s="7"/>
      <c r="P242" s="16"/>
      <c r="Q242" s="17"/>
      <c r="R242" s="18"/>
      <c r="S242" s="18"/>
      <c r="T242" s="19"/>
      <c r="U242" s="43"/>
      <c r="V242" s="44"/>
      <c r="W242" s="44"/>
      <c r="X242" s="44"/>
      <c r="Y242" s="45"/>
      <c r="Z242" s="202"/>
      <c r="AC242" s="337" t="b">
        <f t="shared" si="0"/>
        <v>0</v>
      </c>
    </row>
    <row r="243" spans="1:29" ht="20.100000000000001" customHeight="1" x14ac:dyDescent="0.15">
      <c r="A243" s="128"/>
      <c r="B243" s="202"/>
      <c r="E243" s="334"/>
      <c r="F243" s="335"/>
      <c r="G243" s="335"/>
      <c r="H243" s="57"/>
      <c r="I243" s="58"/>
      <c r="J243" s="336">
        <v>105</v>
      </c>
      <c r="K243" s="335" t="s">
        <v>97</v>
      </c>
      <c r="L243" s="335"/>
      <c r="M243" s="335"/>
      <c r="N243" s="335"/>
      <c r="O243" s="7"/>
      <c r="P243" s="16"/>
      <c r="Q243" s="17"/>
      <c r="R243" s="18"/>
      <c r="S243" s="18"/>
      <c r="T243" s="19"/>
      <c r="U243" s="43"/>
      <c r="V243" s="44"/>
      <c r="W243" s="44"/>
      <c r="X243" s="44"/>
      <c r="Y243" s="45"/>
      <c r="Z243" s="202"/>
      <c r="AC243" s="337" t="b">
        <f t="shared" si="0"/>
        <v>0</v>
      </c>
    </row>
    <row r="244" spans="1:29" ht="20.100000000000001" customHeight="1" x14ac:dyDescent="0.15">
      <c r="A244" s="128"/>
      <c r="B244" s="202"/>
      <c r="E244" s="334"/>
      <c r="F244" s="335"/>
      <c r="G244" s="335"/>
      <c r="H244" s="57"/>
      <c r="I244" s="58"/>
      <c r="J244" s="336">
        <v>106</v>
      </c>
      <c r="K244" s="335" t="s">
        <v>98</v>
      </c>
      <c r="L244" s="335"/>
      <c r="M244" s="335"/>
      <c r="N244" s="335"/>
      <c r="O244" s="7"/>
      <c r="P244" s="16"/>
      <c r="Q244" s="17"/>
      <c r="R244" s="18"/>
      <c r="S244" s="18"/>
      <c r="T244" s="19"/>
      <c r="U244" s="43"/>
      <c r="V244" s="44"/>
      <c r="W244" s="44"/>
      <c r="X244" s="44"/>
      <c r="Y244" s="45"/>
      <c r="Z244" s="202"/>
      <c r="AC244" s="337" t="b">
        <f t="shared" si="0"/>
        <v>0</v>
      </c>
    </row>
    <row r="245" spans="1:29" ht="20.100000000000001" customHeight="1" x14ac:dyDescent="0.15">
      <c r="A245" s="128">
        <f>IFERROR(IF(AND(TRIM($O245)&lt;&gt;"",$Q245=""),1001,0),3)</f>
        <v>0</v>
      </c>
      <c r="B245" s="202"/>
      <c r="E245" s="334"/>
      <c r="F245" s="335"/>
      <c r="G245" s="335"/>
      <c r="H245" s="59"/>
      <c r="I245" s="60"/>
      <c r="J245" s="336">
        <v>199</v>
      </c>
      <c r="K245" s="335" t="s">
        <v>279</v>
      </c>
      <c r="L245" s="335"/>
      <c r="M245" s="335"/>
      <c r="N245" s="335"/>
      <c r="O245" s="7"/>
      <c r="P245" s="16"/>
      <c r="Q245" s="17"/>
      <c r="R245" s="18"/>
      <c r="S245" s="18"/>
      <c r="T245" s="19"/>
      <c r="U245" s="46"/>
      <c r="V245" s="47"/>
      <c r="W245" s="47"/>
      <c r="X245" s="47"/>
      <c r="Y245" s="48"/>
      <c r="Z245" s="202"/>
      <c r="AC245" s="337" t="b">
        <f t="shared" si="0"/>
        <v>0</v>
      </c>
    </row>
    <row r="246" spans="1:29" ht="20.100000000000001" customHeight="1" x14ac:dyDescent="0.15">
      <c r="A246" s="128">
        <f>IFERROR(IF(NOT(OR(AND(TRIM($H246)&lt;&gt;"",$AB246&gt;0), AND(TRIM($H246)="",$AB246=0))),1001,0),3)</f>
        <v>0</v>
      </c>
      <c r="B246" s="202"/>
      <c r="E246" s="338">
        <v>2</v>
      </c>
      <c r="F246" s="335" t="s">
        <v>99</v>
      </c>
      <c r="G246" s="335"/>
      <c r="H246" s="55"/>
      <c r="I246" s="56"/>
      <c r="J246" s="336">
        <v>201</v>
      </c>
      <c r="K246" s="335" t="s">
        <v>100</v>
      </c>
      <c r="L246" s="335"/>
      <c r="M246" s="335"/>
      <c r="N246" s="335"/>
      <c r="O246" s="7"/>
      <c r="P246" s="16"/>
      <c r="Q246" s="17"/>
      <c r="R246" s="18"/>
      <c r="S246" s="18"/>
      <c r="T246" s="19"/>
      <c r="U246" s="40"/>
      <c r="V246" s="41"/>
      <c r="W246" s="41"/>
      <c r="X246" s="41"/>
      <c r="Y246" s="42"/>
      <c r="Z246" s="202"/>
      <c r="AB246" s="332">
        <f>COUNTIF($O246:$P252,"○")</f>
        <v>0</v>
      </c>
      <c r="AC246" s="333" t="b">
        <f>A246&lt;&gt;0</f>
        <v>0</v>
      </c>
    </row>
    <row r="247" spans="1:29" ht="20.100000000000001" customHeight="1" x14ac:dyDescent="0.15">
      <c r="A247" s="128"/>
      <c r="B247" s="202"/>
      <c r="E247" s="338"/>
      <c r="F247" s="335"/>
      <c r="G247" s="335"/>
      <c r="H247" s="57"/>
      <c r="I247" s="58"/>
      <c r="J247" s="336">
        <v>202</v>
      </c>
      <c r="K247" s="335" t="s">
        <v>101</v>
      </c>
      <c r="L247" s="335"/>
      <c r="M247" s="335"/>
      <c r="N247" s="335"/>
      <c r="O247" s="7"/>
      <c r="P247" s="16"/>
      <c r="Q247" s="17"/>
      <c r="R247" s="18"/>
      <c r="S247" s="18"/>
      <c r="T247" s="19"/>
      <c r="U247" s="43"/>
      <c r="V247" s="44"/>
      <c r="W247" s="44"/>
      <c r="X247" s="44"/>
      <c r="Y247" s="45"/>
      <c r="Z247" s="202"/>
      <c r="AC247" s="337" t="b">
        <f t="shared" ref="AC247:AC252" si="1">AC246</f>
        <v>0</v>
      </c>
    </row>
    <row r="248" spans="1:29" ht="20.100000000000001" customHeight="1" x14ac:dyDescent="0.15">
      <c r="A248" s="128"/>
      <c r="B248" s="202"/>
      <c r="E248" s="338"/>
      <c r="F248" s="335"/>
      <c r="G248" s="335"/>
      <c r="H248" s="57"/>
      <c r="I248" s="58"/>
      <c r="J248" s="336">
        <v>203</v>
      </c>
      <c r="K248" s="335" t="s">
        <v>278</v>
      </c>
      <c r="L248" s="335"/>
      <c r="M248" s="335"/>
      <c r="N248" s="335"/>
      <c r="O248" s="7"/>
      <c r="P248" s="16"/>
      <c r="Q248" s="17"/>
      <c r="R248" s="18"/>
      <c r="S248" s="18"/>
      <c r="T248" s="19"/>
      <c r="U248" s="43"/>
      <c r="V248" s="44"/>
      <c r="W248" s="44"/>
      <c r="X248" s="44"/>
      <c r="Y248" s="45"/>
      <c r="Z248" s="202"/>
      <c r="AC248" s="337" t="b">
        <f t="shared" si="1"/>
        <v>0</v>
      </c>
    </row>
    <row r="249" spans="1:29" ht="20.100000000000001" customHeight="1" x14ac:dyDescent="0.15">
      <c r="A249" s="128"/>
      <c r="B249" s="202"/>
      <c r="E249" s="338"/>
      <c r="F249" s="335"/>
      <c r="G249" s="335"/>
      <c r="H249" s="57"/>
      <c r="I249" s="58"/>
      <c r="J249" s="336">
        <v>204</v>
      </c>
      <c r="K249" s="335" t="s">
        <v>102</v>
      </c>
      <c r="L249" s="335"/>
      <c r="M249" s="335"/>
      <c r="N249" s="335"/>
      <c r="O249" s="7"/>
      <c r="P249" s="16"/>
      <c r="Q249" s="17"/>
      <c r="R249" s="18"/>
      <c r="S249" s="18"/>
      <c r="T249" s="19"/>
      <c r="U249" s="43"/>
      <c r="V249" s="44"/>
      <c r="W249" s="44"/>
      <c r="X249" s="44"/>
      <c r="Y249" s="45"/>
      <c r="Z249" s="202"/>
      <c r="AC249" s="337" t="b">
        <f t="shared" si="1"/>
        <v>0</v>
      </c>
    </row>
    <row r="250" spans="1:29" ht="20.100000000000001" customHeight="1" x14ac:dyDescent="0.15">
      <c r="A250" s="128"/>
      <c r="B250" s="202"/>
      <c r="E250" s="338"/>
      <c r="F250" s="335"/>
      <c r="G250" s="335"/>
      <c r="H250" s="57"/>
      <c r="I250" s="58"/>
      <c r="J250" s="336">
        <v>205</v>
      </c>
      <c r="K250" s="335" t="s">
        <v>103</v>
      </c>
      <c r="L250" s="335"/>
      <c r="M250" s="335"/>
      <c r="N250" s="335"/>
      <c r="O250" s="7"/>
      <c r="P250" s="16"/>
      <c r="Q250" s="17"/>
      <c r="R250" s="18"/>
      <c r="S250" s="18"/>
      <c r="T250" s="19"/>
      <c r="U250" s="43"/>
      <c r="V250" s="44"/>
      <c r="W250" s="44"/>
      <c r="X250" s="44"/>
      <c r="Y250" s="45"/>
      <c r="Z250" s="202"/>
      <c r="AC250" s="337" t="b">
        <f t="shared" si="1"/>
        <v>0</v>
      </c>
    </row>
    <row r="251" spans="1:29" ht="20.100000000000001" customHeight="1" x14ac:dyDescent="0.15">
      <c r="A251" s="128"/>
      <c r="B251" s="202"/>
      <c r="E251" s="338"/>
      <c r="F251" s="335"/>
      <c r="G251" s="335"/>
      <c r="H251" s="57"/>
      <c r="I251" s="58"/>
      <c r="J251" s="336">
        <v>206</v>
      </c>
      <c r="K251" s="335" t="s">
        <v>104</v>
      </c>
      <c r="L251" s="335"/>
      <c r="M251" s="335"/>
      <c r="N251" s="335"/>
      <c r="O251" s="7"/>
      <c r="P251" s="16"/>
      <c r="Q251" s="17"/>
      <c r="R251" s="18"/>
      <c r="S251" s="18"/>
      <c r="T251" s="19"/>
      <c r="U251" s="43"/>
      <c r="V251" s="44"/>
      <c r="W251" s="44"/>
      <c r="X251" s="44"/>
      <c r="Y251" s="45"/>
      <c r="Z251" s="202"/>
      <c r="AC251" s="337" t="b">
        <f t="shared" si="1"/>
        <v>0</v>
      </c>
    </row>
    <row r="252" spans="1:29" ht="20.100000000000001" customHeight="1" x14ac:dyDescent="0.15">
      <c r="A252" s="128">
        <f>IFERROR(IF(AND(TRIM($O252)&lt;&gt;"",$Q252=""),1001,0),3)</f>
        <v>0</v>
      </c>
      <c r="B252" s="202"/>
      <c r="E252" s="338"/>
      <c r="F252" s="335"/>
      <c r="G252" s="335"/>
      <c r="H252" s="59"/>
      <c r="I252" s="60"/>
      <c r="J252" s="336">
        <v>299</v>
      </c>
      <c r="K252" s="335" t="s">
        <v>280</v>
      </c>
      <c r="L252" s="335"/>
      <c r="M252" s="335"/>
      <c r="N252" s="335"/>
      <c r="O252" s="7"/>
      <c r="P252" s="16"/>
      <c r="Q252" s="17"/>
      <c r="R252" s="18"/>
      <c r="S252" s="18"/>
      <c r="T252" s="19"/>
      <c r="U252" s="46"/>
      <c r="V252" s="47"/>
      <c r="W252" s="47"/>
      <c r="X252" s="47"/>
      <c r="Y252" s="48"/>
      <c r="Z252" s="202"/>
      <c r="AC252" s="337" t="b">
        <f t="shared" si="1"/>
        <v>0</v>
      </c>
    </row>
    <row r="253" spans="1:29" ht="20.100000000000001" customHeight="1" x14ac:dyDescent="0.15">
      <c r="A253" s="128">
        <f>IFERROR(IF(NOT(OR(AND(TRIM($H253)&lt;&gt;"",$AB253&gt;0), AND(TRIM($H253)="",$AB253=0))),1001,0),3)</f>
        <v>0</v>
      </c>
      <c r="B253" s="202"/>
      <c r="E253" s="338">
        <v>3</v>
      </c>
      <c r="F253" s="335" t="s">
        <v>105</v>
      </c>
      <c r="G253" s="335"/>
      <c r="H253" s="55"/>
      <c r="I253" s="56"/>
      <c r="J253" s="336">
        <v>301</v>
      </c>
      <c r="K253" s="335" t="s">
        <v>106</v>
      </c>
      <c r="L253" s="335"/>
      <c r="M253" s="335"/>
      <c r="N253" s="335"/>
      <c r="O253" s="7"/>
      <c r="P253" s="16"/>
      <c r="Q253" s="17"/>
      <c r="R253" s="18"/>
      <c r="S253" s="18"/>
      <c r="T253" s="19"/>
      <c r="U253" s="40"/>
      <c r="V253" s="41"/>
      <c r="W253" s="41"/>
      <c r="X253" s="41"/>
      <c r="Y253" s="42"/>
      <c r="Z253" s="202"/>
      <c r="AB253" s="332">
        <f>COUNTIF($O253:$P259,"○")</f>
        <v>0</v>
      </c>
      <c r="AC253" s="333" t="b">
        <f>A253&lt;&gt;0</f>
        <v>0</v>
      </c>
    </row>
    <row r="254" spans="1:29" ht="20.100000000000001" customHeight="1" x14ac:dyDescent="0.15">
      <c r="A254" s="128"/>
      <c r="B254" s="202"/>
      <c r="E254" s="338"/>
      <c r="F254" s="339"/>
      <c r="G254" s="339"/>
      <c r="H254" s="57"/>
      <c r="I254" s="58"/>
      <c r="J254" s="336">
        <v>302</v>
      </c>
      <c r="K254" s="335" t="s">
        <v>107</v>
      </c>
      <c r="L254" s="335"/>
      <c r="M254" s="335"/>
      <c r="N254" s="335"/>
      <c r="O254" s="7"/>
      <c r="P254" s="16"/>
      <c r="Q254" s="17"/>
      <c r="R254" s="18"/>
      <c r="S254" s="18"/>
      <c r="T254" s="19"/>
      <c r="U254" s="43"/>
      <c r="V254" s="44"/>
      <c r="W254" s="44"/>
      <c r="X254" s="44"/>
      <c r="Y254" s="45"/>
      <c r="Z254" s="202"/>
      <c r="AC254" s="337" t="b">
        <f t="shared" ref="AC254:AC259" si="2">AC253</f>
        <v>0</v>
      </c>
    </row>
    <row r="255" spans="1:29" ht="20.100000000000001" customHeight="1" x14ac:dyDescent="0.15">
      <c r="A255" s="128"/>
      <c r="B255" s="202"/>
      <c r="E255" s="338"/>
      <c r="F255" s="339"/>
      <c r="G255" s="339"/>
      <c r="H255" s="57"/>
      <c r="I255" s="58"/>
      <c r="J255" s="336">
        <v>303</v>
      </c>
      <c r="K255" s="335" t="s">
        <v>108</v>
      </c>
      <c r="L255" s="335"/>
      <c r="M255" s="335"/>
      <c r="N255" s="335"/>
      <c r="O255" s="7"/>
      <c r="P255" s="16"/>
      <c r="Q255" s="17"/>
      <c r="R255" s="18"/>
      <c r="S255" s="18"/>
      <c r="T255" s="19"/>
      <c r="U255" s="43"/>
      <c r="V255" s="44"/>
      <c r="W255" s="44"/>
      <c r="X255" s="44"/>
      <c r="Y255" s="45"/>
      <c r="Z255" s="202"/>
      <c r="AC255" s="337" t="b">
        <f t="shared" si="2"/>
        <v>0</v>
      </c>
    </row>
    <row r="256" spans="1:29" ht="20.100000000000001" customHeight="1" x14ac:dyDescent="0.15">
      <c r="A256" s="128"/>
      <c r="B256" s="202"/>
      <c r="E256" s="338"/>
      <c r="F256" s="339"/>
      <c r="G256" s="339"/>
      <c r="H256" s="57"/>
      <c r="I256" s="58"/>
      <c r="J256" s="336">
        <v>304</v>
      </c>
      <c r="K256" s="335" t="s">
        <v>109</v>
      </c>
      <c r="L256" s="335"/>
      <c r="M256" s="335"/>
      <c r="N256" s="335"/>
      <c r="O256" s="7"/>
      <c r="P256" s="16"/>
      <c r="Q256" s="17"/>
      <c r="R256" s="18"/>
      <c r="S256" s="18"/>
      <c r="T256" s="19"/>
      <c r="U256" s="43"/>
      <c r="V256" s="44"/>
      <c r="W256" s="44"/>
      <c r="X256" s="44"/>
      <c r="Y256" s="45"/>
      <c r="Z256" s="202"/>
      <c r="AC256" s="337" t="b">
        <f t="shared" si="2"/>
        <v>0</v>
      </c>
    </row>
    <row r="257" spans="1:29" ht="20.100000000000001" customHeight="1" x14ac:dyDescent="0.15">
      <c r="A257" s="128"/>
      <c r="B257" s="202"/>
      <c r="E257" s="338"/>
      <c r="F257" s="339"/>
      <c r="G257" s="339"/>
      <c r="H257" s="57"/>
      <c r="I257" s="58"/>
      <c r="J257" s="336">
        <v>305</v>
      </c>
      <c r="K257" s="335" t="s">
        <v>110</v>
      </c>
      <c r="L257" s="335"/>
      <c r="M257" s="335"/>
      <c r="N257" s="335"/>
      <c r="O257" s="7"/>
      <c r="P257" s="16"/>
      <c r="Q257" s="17"/>
      <c r="R257" s="18"/>
      <c r="S257" s="18"/>
      <c r="T257" s="19"/>
      <c r="U257" s="43"/>
      <c r="V257" s="44"/>
      <c r="W257" s="44"/>
      <c r="X257" s="44"/>
      <c r="Y257" s="45"/>
      <c r="Z257" s="202"/>
      <c r="AC257" s="337" t="b">
        <f t="shared" si="2"/>
        <v>0</v>
      </c>
    </row>
    <row r="258" spans="1:29" ht="20.100000000000001" customHeight="1" x14ac:dyDescent="0.15">
      <c r="A258" s="128"/>
      <c r="B258" s="202"/>
      <c r="E258" s="338"/>
      <c r="F258" s="339"/>
      <c r="G258" s="339"/>
      <c r="H258" s="57"/>
      <c r="I258" s="58"/>
      <c r="J258" s="336">
        <v>306</v>
      </c>
      <c r="K258" s="335" t="s">
        <v>111</v>
      </c>
      <c r="L258" s="335"/>
      <c r="M258" s="335"/>
      <c r="N258" s="335"/>
      <c r="O258" s="7"/>
      <c r="P258" s="16"/>
      <c r="Q258" s="17"/>
      <c r="R258" s="18"/>
      <c r="S258" s="18"/>
      <c r="T258" s="19"/>
      <c r="U258" s="43"/>
      <c r="V258" s="44"/>
      <c r="W258" s="44"/>
      <c r="X258" s="44"/>
      <c r="Y258" s="45"/>
      <c r="Z258" s="202"/>
      <c r="AC258" s="337" t="b">
        <f t="shared" si="2"/>
        <v>0</v>
      </c>
    </row>
    <row r="259" spans="1:29" ht="20.100000000000001" customHeight="1" x14ac:dyDescent="0.15">
      <c r="A259" s="128">
        <f>IFERROR(IF(AND(TRIM($O259)&lt;&gt;"",$Q259=""),1001,0),3)</f>
        <v>0</v>
      </c>
      <c r="B259" s="202"/>
      <c r="E259" s="338"/>
      <c r="F259" s="339"/>
      <c r="G259" s="339"/>
      <c r="H259" s="59"/>
      <c r="I259" s="60"/>
      <c r="J259" s="336">
        <v>399</v>
      </c>
      <c r="K259" s="335" t="s">
        <v>281</v>
      </c>
      <c r="L259" s="335"/>
      <c r="M259" s="335"/>
      <c r="N259" s="335"/>
      <c r="O259" s="7"/>
      <c r="P259" s="16"/>
      <c r="Q259" s="17"/>
      <c r="R259" s="18"/>
      <c r="S259" s="18"/>
      <c r="T259" s="19"/>
      <c r="U259" s="46"/>
      <c r="V259" s="47"/>
      <c r="W259" s="47"/>
      <c r="X259" s="47"/>
      <c r="Y259" s="48"/>
      <c r="Z259" s="202"/>
      <c r="AC259" s="337" t="b">
        <f t="shared" si="2"/>
        <v>0</v>
      </c>
    </row>
    <row r="260" spans="1:29" ht="20.100000000000001" customHeight="1" x14ac:dyDescent="0.15">
      <c r="A260" s="128">
        <f>IFERROR(IF(NOT(OR(AND(TRIM($H260)&lt;&gt;"",$AB260&gt;0), AND(TRIM($H260)="",$AB260=0))),1001,0),3)</f>
        <v>0</v>
      </c>
      <c r="B260" s="202"/>
      <c r="E260" s="340">
        <v>4</v>
      </c>
      <c r="F260" s="335" t="s">
        <v>112</v>
      </c>
      <c r="G260" s="335"/>
      <c r="H260" s="55"/>
      <c r="I260" s="56"/>
      <c r="J260" s="336">
        <v>401</v>
      </c>
      <c r="K260" s="335" t="s">
        <v>113</v>
      </c>
      <c r="L260" s="335"/>
      <c r="M260" s="335"/>
      <c r="N260" s="335"/>
      <c r="O260" s="7"/>
      <c r="P260" s="16"/>
      <c r="Q260" s="17"/>
      <c r="R260" s="18"/>
      <c r="S260" s="18"/>
      <c r="T260" s="19"/>
      <c r="U260" s="40"/>
      <c r="V260" s="41"/>
      <c r="W260" s="41"/>
      <c r="X260" s="41"/>
      <c r="Y260" s="42"/>
      <c r="Z260" s="202"/>
      <c r="AB260" s="332">
        <f>COUNTIF($O260:$P264,"○")</f>
        <v>0</v>
      </c>
      <c r="AC260" s="333" t="b">
        <f>A260&lt;&gt;0</f>
        <v>0</v>
      </c>
    </row>
    <row r="261" spans="1:29" ht="20.100000000000001" customHeight="1" x14ac:dyDescent="0.15">
      <c r="A261" s="128"/>
      <c r="B261" s="202"/>
      <c r="E261" s="340"/>
      <c r="F261" s="339"/>
      <c r="G261" s="339"/>
      <c r="H261" s="57"/>
      <c r="I261" s="58"/>
      <c r="J261" s="336">
        <v>402</v>
      </c>
      <c r="K261" s="335" t="s">
        <v>114</v>
      </c>
      <c r="L261" s="335"/>
      <c r="M261" s="335"/>
      <c r="N261" s="335"/>
      <c r="O261" s="7"/>
      <c r="P261" s="16"/>
      <c r="Q261" s="17"/>
      <c r="R261" s="18"/>
      <c r="S261" s="18"/>
      <c r="T261" s="19"/>
      <c r="U261" s="43"/>
      <c r="V261" s="44"/>
      <c r="W261" s="44"/>
      <c r="X261" s="44"/>
      <c r="Y261" s="45"/>
      <c r="Z261" s="202"/>
      <c r="AC261" s="337" t="b">
        <f t="shared" ref="AC261:AC264" si="3">AC260</f>
        <v>0</v>
      </c>
    </row>
    <row r="262" spans="1:29" ht="20.100000000000001" customHeight="1" x14ac:dyDescent="0.15">
      <c r="A262" s="128"/>
      <c r="B262" s="202"/>
      <c r="E262" s="340"/>
      <c r="F262" s="339"/>
      <c r="G262" s="339"/>
      <c r="H262" s="57"/>
      <c r="I262" s="58"/>
      <c r="J262" s="336">
        <v>403</v>
      </c>
      <c r="K262" s="335" t="s">
        <v>115</v>
      </c>
      <c r="L262" s="335"/>
      <c r="M262" s="335"/>
      <c r="N262" s="335"/>
      <c r="O262" s="7"/>
      <c r="P262" s="16"/>
      <c r="Q262" s="17"/>
      <c r="R262" s="18"/>
      <c r="S262" s="18"/>
      <c r="T262" s="19"/>
      <c r="U262" s="43"/>
      <c r="V262" s="44"/>
      <c r="W262" s="44"/>
      <c r="X262" s="44"/>
      <c r="Y262" s="45"/>
      <c r="Z262" s="202"/>
      <c r="AC262" s="337" t="b">
        <f t="shared" si="3"/>
        <v>0</v>
      </c>
    </row>
    <row r="263" spans="1:29" ht="20.100000000000001" customHeight="1" x14ac:dyDescent="0.15">
      <c r="A263" s="128"/>
      <c r="B263" s="202"/>
      <c r="E263" s="340"/>
      <c r="F263" s="339"/>
      <c r="G263" s="339"/>
      <c r="H263" s="57"/>
      <c r="I263" s="58"/>
      <c r="J263" s="336">
        <v>404</v>
      </c>
      <c r="K263" s="335" t="s">
        <v>116</v>
      </c>
      <c r="L263" s="335"/>
      <c r="M263" s="335"/>
      <c r="N263" s="335"/>
      <c r="O263" s="7"/>
      <c r="P263" s="16"/>
      <c r="Q263" s="17"/>
      <c r="R263" s="18"/>
      <c r="S263" s="18"/>
      <c r="T263" s="19"/>
      <c r="U263" s="43"/>
      <c r="V263" s="44"/>
      <c r="W263" s="44"/>
      <c r="X263" s="44"/>
      <c r="Y263" s="45"/>
      <c r="Z263" s="202"/>
      <c r="AC263" s="337" t="b">
        <f t="shared" si="3"/>
        <v>0</v>
      </c>
    </row>
    <row r="264" spans="1:29" ht="20.100000000000001" customHeight="1" x14ac:dyDescent="0.15">
      <c r="A264" s="128">
        <f>IFERROR(IF(AND(TRIM($O264)&lt;&gt;"",$Q264=""),1001,0),3)</f>
        <v>0</v>
      </c>
      <c r="B264" s="202"/>
      <c r="E264" s="340"/>
      <c r="F264" s="339"/>
      <c r="G264" s="339"/>
      <c r="H264" s="59"/>
      <c r="I264" s="60"/>
      <c r="J264" s="336">
        <v>499</v>
      </c>
      <c r="K264" s="335" t="s">
        <v>282</v>
      </c>
      <c r="L264" s="335"/>
      <c r="M264" s="335"/>
      <c r="N264" s="335"/>
      <c r="O264" s="7"/>
      <c r="P264" s="16"/>
      <c r="Q264" s="17"/>
      <c r="R264" s="18"/>
      <c r="S264" s="18"/>
      <c r="T264" s="19"/>
      <c r="U264" s="46"/>
      <c r="V264" s="47"/>
      <c r="W264" s="47"/>
      <c r="X264" s="47"/>
      <c r="Y264" s="48"/>
      <c r="Z264" s="202"/>
      <c r="AC264" s="337" t="b">
        <f t="shared" si="3"/>
        <v>0</v>
      </c>
    </row>
    <row r="265" spans="1:29" ht="20.100000000000001" customHeight="1" x14ac:dyDescent="0.15">
      <c r="A265" s="128">
        <f>IFERROR(IF(NOT(OR(AND(TRIM($H265)&lt;&gt;"",$AB265&gt;0), AND(TRIM($H265)="",$AB265=0))),1001,0),3)</f>
        <v>0</v>
      </c>
      <c r="B265" s="341"/>
      <c r="C265" s="158"/>
      <c r="D265" s="158"/>
      <c r="E265" s="338">
        <v>5</v>
      </c>
      <c r="F265" s="335" t="s">
        <v>117</v>
      </c>
      <c r="G265" s="335"/>
      <c r="H265" s="55"/>
      <c r="I265" s="56"/>
      <c r="J265" s="336">
        <v>501</v>
      </c>
      <c r="K265" s="335" t="s">
        <v>118</v>
      </c>
      <c r="L265" s="335"/>
      <c r="M265" s="335"/>
      <c r="N265" s="335"/>
      <c r="O265" s="7"/>
      <c r="P265" s="16"/>
      <c r="Q265" s="17"/>
      <c r="R265" s="18"/>
      <c r="S265" s="18"/>
      <c r="T265" s="19"/>
      <c r="U265" s="40"/>
      <c r="V265" s="41"/>
      <c r="W265" s="41"/>
      <c r="X265" s="41"/>
      <c r="Y265" s="42"/>
      <c r="Z265" s="157"/>
      <c r="AB265" s="332">
        <f>COUNTIF($O265:$P266,"○")</f>
        <v>0</v>
      </c>
      <c r="AC265" s="333" t="b">
        <f>A265&lt;&gt;0</f>
        <v>0</v>
      </c>
    </row>
    <row r="266" spans="1:29" ht="20.100000000000001" customHeight="1" x14ac:dyDescent="0.15">
      <c r="A266" s="128">
        <f>IFERROR(IF(AND(TRIM($O266)&lt;&gt;"",$Q266=""),1001,0),3)</f>
        <v>0</v>
      </c>
      <c r="B266" s="202"/>
      <c r="C266" s="170"/>
      <c r="D266" s="202"/>
      <c r="E266" s="338"/>
      <c r="F266" s="339"/>
      <c r="G266" s="339"/>
      <c r="H266" s="59"/>
      <c r="I266" s="60"/>
      <c r="J266" s="336">
        <v>599</v>
      </c>
      <c r="K266" s="335" t="s">
        <v>283</v>
      </c>
      <c r="L266" s="335"/>
      <c r="M266" s="335"/>
      <c r="N266" s="335"/>
      <c r="O266" s="7"/>
      <c r="P266" s="16"/>
      <c r="Q266" s="17"/>
      <c r="R266" s="18"/>
      <c r="S266" s="18"/>
      <c r="T266" s="19"/>
      <c r="U266" s="46"/>
      <c r="V266" s="47"/>
      <c r="W266" s="47"/>
      <c r="X266" s="47"/>
      <c r="Y266" s="48"/>
      <c r="Z266" s="202"/>
      <c r="AC266" s="337" t="b">
        <f>AC265</f>
        <v>0</v>
      </c>
    </row>
    <row r="267" spans="1:29" ht="20.100000000000001" customHeight="1" x14ac:dyDescent="0.15">
      <c r="A267" s="128">
        <f>IFERROR(IF(NOT(OR(AND(TRIM($H267)&lt;&gt;"",$AB267&gt;0), AND(TRIM($H267)="",$AB267=0))),1001,0),3)</f>
        <v>0</v>
      </c>
      <c r="B267" s="202"/>
      <c r="E267" s="338">
        <v>6</v>
      </c>
      <c r="F267" s="335" t="s">
        <v>119</v>
      </c>
      <c r="G267" s="335"/>
      <c r="H267" s="55"/>
      <c r="I267" s="56"/>
      <c r="J267" s="336">
        <v>601</v>
      </c>
      <c r="K267" s="335" t="s">
        <v>120</v>
      </c>
      <c r="L267" s="335"/>
      <c r="M267" s="335"/>
      <c r="N267" s="335"/>
      <c r="O267" s="7"/>
      <c r="P267" s="16"/>
      <c r="Q267" s="17"/>
      <c r="R267" s="18"/>
      <c r="S267" s="18"/>
      <c r="T267" s="19"/>
      <c r="U267" s="40"/>
      <c r="V267" s="41"/>
      <c r="W267" s="41"/>
      <c r="X267" s="41"/>
      <c r="Y267" s="42"/>
      <c r="Z267" s="202"/>
      <c r="AB267" s="332">
        <f>COUNTIF($O267:$P269,"○")</f>
        <v>0</v>
      </c>
      <c r="AC267" s="333" t="b">
        <f>A267&lt;&gt;0</f>
        <v>0</v>
      </c>
    </row>
    <row r="268" spans="1:29" ht="20.100000000000001" customHeight="1" x14ac:dyDescent="0.15">
      <c r="A268" s="128"/>
      <c r="B268" s="202"/>
      <c r="E268" s="338"/>
      <c r="F268" s="339"/>
      <c r="G268" s="339"/>
      <c r="H268" s="57"/>
      <c r="I268" s="58"/>
      <c r="J268" s="336">
        <v>602</v>
      </c>
      <c r="K268" s="335" t="s">
        <v>121</v>
      </c>
      <c r="L268" s="335"/>
      <c r="M268" s="335"/>
      <c r="N268" s="335"/>
      <c r="O268" s="7"/>
      <c r="P268" s="16"/>
      <c r="Q268" s="17"/>
      <c r="R268" s="18"/>
      <c r="S268" s="18"/>
      <c r="T268" s="19"/>
      <c r="U268" s="43"/>
      <c r="V268" s="44"/>
      <c r="W268" s="44"/>
      <c r="X268" s="44"/>
      <c r="Y268" s="45"/>
      <c r="Z268" s="202"/>
      <c r="AC268" s="337" t="b">
        <f t="shared" ref="AC268:AC269" si="4">AC267</f>
        <v>0</v>
      </c>
    </row>
    <row r="269" spans="1:29" ht="20.100000000000001" customHeight="1" x14ac:dyDescent="0.15">
      <c r="A269" s="128">
        <f>IFERROR(IF(AND(TRIM($O269)&lt;&gt;"",$Q269=""),1001,0),3)</f>
        <v>0</v>
      </c>
      <c r="B269" s="202"/>
      <c r="E269" s="338"/>
      <c r="F269" s="339"/>
      <c r="G269" s="339"/>
      <c r="H269" s="59"/>
      <c r="I269" s="60"/>
      <c r="J269" s="336">
        <v>699</v>
      </c>
      <c r="K269" s="335" t="s">
        <v>284</v>
      </c>
      <c r="L269" s="335"/>
      <c r="M269" s="335"/>
      <c r="N269" s="335"/>
      <c r="O269" s="7"/>
      <c r="P269" s="16"/>
      <c r="Q269" s="17"/>
      <c r="R269" s="18"/>
      <c r="S269" s="18"/>
      <c r="T269" s="19"/>
      <c r="U269" s="46"/>
      <c r="V269" s="47"/>
      <c r="W269" s="47"/>
      <c r="X269" s="47"/>
      <c r="Y269" s="48"/>
      <c r="Z269" s="202"/>
      <c r="AC269" s="337" t="b">
        <f t="shared" si="4"/>
        <v>0</v>
      </c>
    </row>
    <row r="270" spans="1:29" ht="20.100000000000001" customHeight="1" x14ac:dyDescent="0.15">
      <c r="A270" s="128">
        <f>IFERROR(IF(NOT(OR(AND(TRIM($H270)&lt;&gt;"",$AB270&gt;0), AND(TRIM($H270)="",$AB270=0))),1001,0),3)</f>
        <v>0</v>
      </c>
      <c r="B270" s="202"/>
      <c r="E270" s="338">
        <v>7</v>
      </c>
      <c r="F270" s="335" t="s">
        <v>122</v>
      </c>
      <c r="G270" s="335"/>
      <c r="H270" s="55"/>
      <c r="I270" s="56"/>
      <c r="J270" s="336">
        <v>701</v>
      </c>
      <c r="K270" s="335" t="s">
        <v>123</v>
      </c>
      <c r="L270" s="335"/>
      <c r="M270" s="335"/>
      <c r="N270" s="335"/>
      <c r="O270" s="7"/>
      <c r="P270" s="16"/>
      <c r="Q270" s="17"/>
      <c r="R270" s="18"/>
      <c r="S270" s="18"/>
      <c r="T270" s="19"/>
      <c r="U270" s="40"/>
      <c r="V270" s="41"/>
      <c r="W270" s="41"/>
      <c r="X270" s="41"/>
      <c r="Y270" s="42"/>
      <c r="Z270" s="202"/>
      <c r="AB270" s="332">
        <f>COUNTIF($O270:$P276,"○")</f>
        <v>0</v>
      </c>
      <c r="AC270" s="333" t="b">
        <f>A270&lt;&gt;0</f>
        <v>0</v>
      </c>
    </row>
    <row r="271" spans="1:29" ht="20.100000000000001" customHeight="1" x14ac:dyDescent="0.15">
      <c r="A271" s="128"/>
      <c r="B271" s="202"/>
      <c r="E271" s="338"/>
      <c r="F271" s="339"/>
      <c r="G271" s="339"/>
      <c r="H271" s="57"/>
      <c r="I271" s="58"/>
      <c r="J271" s="336">
        <v>702</v>
      </c>
      <c r="K271" s="335" t="s">
        <v>124</v>
      </c>
      <c r="L271" s="335"/>
      <c r="M271" s="335"/>
      <c r="N271" s="335"/>
      <c r="O271" s="7"/>
      <c r="P271" s="16"/>
      <c r="Q271" s="17"/>
      <c r="R271" s="18"/>
      <c r="S271" s="18"/>
      <c r="T271" s="19"/>
      <c r="U271" s="43"/>
      <c r="V271" s="44"/>
      <c r="W271" s="44"/>
      <c r="X271" s="44"/>
      <c r="Y271" s="45"/>
      <c r="Z271" s="202"/>
      <c r="AC271" s="337" t="b">
        <f t="shared" ref="AC271:AC276" si="5">AC270</f>
        <v>0</v>
      </c>
    </row>
    <row r="272" spans="1:29" ht="20.100000000000001" customHeight="1" x14ac:dyDescent="0.15">
      <c r="A272" s="128"/>
      <c r="B272" s="202"/>
      <c r="E272" s="338"/>
      <c r="F272" s="339"/>
      <c r="G272" s="339"/>
      <c r="H272" s="57"/>
      <c r="I272" s="58"/>
      <c r="J272" s="336">
        <v>703</v>
      </c>
      <c r="K272" s="335" t="s">
        <v>125</v>
      </c>
      <c r="L272" s="335"/>
      <c r="M272" s="335"/>
      <c r="N272" s="335"/>
      <c r="O272" s="7"/>
      <c r="P272" s="16"/>
      <c r="Q272" s="17"/>
      <c r="R272" s="18"/>
      <c r="S272" s="18"/>
      <c r="T272" s="19"/>
      <c r="U272" s="43"/>
      <c r="V272" s="44"/>
      <c r="W272" s="44"/>
      <c r="X272" s="44"/>
      <c r="Y272" s="45"/>
      <c r="Z272" s="202"/>
      <c r="AC272" s="337" t="b">
        <f t="shared" si="5"/>
        <v>0</v>
      </c>
    </row>
    <row r="273" spans="1:29" ht="20.100000000000001" customHeight="1" x14ac:dyDescent="0.15">
      <c r="A273" s="128"/>
      <c r="B273" s="202"/>
      <c r="E273" s="338"/>
      <c r="F273" s="339"/>
      <c r="G273" s="339"/>
      <c r="H273" s="57"/>
      <c r="I273" s="58"/>
      <c r="J273" s="336">
        <v>704</v>
      </c>
      <c r="K273" s="335" t="s">
        <v>126</v>
      </c>
      <c r="L273" s="335"/>
      <c r="M273" s="335"/>
      <c r="N273" s="335"/>
      <c r="O273" s="7"/>
      <c r="P273" s="16"/>
      <c r="Q273" s="17"/>
      <c r="R273" s="18"/>
      <c r="S273" s="18"/>
      <c r="T273" s="19"/>
      <c r="U273" s="43"/>
      <c r="V273" s="44"/>
      <c r="W273" s="44"/>
      <c r="X273" s="44"/>
      <c r="Y273" s="45"/>
      <c r="Z273" s="202"/>
      <c r="AC273" s="337" t="b">
        <f t="shared" si="5"/>
        <v>0</v>
      </c>
    </row>
    <row r="274" spans="1:29" ht="20.100000000000001" customHeight="1" x14ac:dyDescent="0.15">
      <c r="A274" s="128"/>
      <c r="B274" s="202"/>
      <c r="E274" s="338"/>
      <c r="F274" s="339"/>
      <c r="G274" s="339"/>
      <c r="H274" s="57"/>
      <c r="I274" s="58"/>
      <c r="J274" s="336">
        <v>705</v>
      </c>
      <c r="K274" s="335" t="s">
        <v>127</v>
      </c>
      <c r="L274" s="335"/>
      <c r="M274" s="335"/>
      <c r="N274" s="335"/>
      <c r="O274" s="7"/>
      <c r="P274" s="16"/>
      <c r="Q274" s="17"/>
      <c r="R274" s="18"/>
      <c r="S274" s="18"/>
      <c r="T274" s="19"/>
      <c r="U274" s="43"/>
      <c r="V274" s="44"/>
      <c r="W274" s="44"/>
      <c r="X274" s="44"/>
      <c r="Y274" s="45"/>
      <c r="Z274" s="202"/>
      <c r="AC274" s="337" t="b">
        <f t="shared" si="5"/>
        <v>0</v>
      </c>
    </row>
    <row r="275" spans="1:29" ht="20.100000000000001" customHeight="1" x14ac:dyDescent="0.15">
      <c r="A275" s="128"/>
      <c r="B275" s="202"/>
      <c r="E275" s="338"/>
      <c r="F275" s="339"/>
      <c r="G275" s="339"/>
      <c r="H275" s="57"/>
      <c r="I275" s="58"/>
      <c r="J275" s="336">
        <v>707</v>
      </c>
      <c r="K275" s="335" t="s">
        <v>128</v>
      </c>
      <c r="L275" s="335"/>
      <c r="M275" s="335"/>
      <c r="N275" s="335"/>
      <c r="O275" s="7"/>
      <c r="P275" s="16"/>
      <c r="Q275" s="17"/>
      <c r="R275" s="18"/>
      <c r="S275" s="18"/>
      <c r="T275" s="19"/>
      <c r="U275" s="43"/>
      <c r="V275" s="44"/>
      <c r="W275" s="44"/>
      <c r="X275" s="44"/>
      <c r="Y275" s="45"/>
      <c r="Z275" s="202"/>
      <c r="AC275" s="337" t="b">
        <f t="shared" si="5"/>
        <v>0</v>
      </c>
    </row>
    <row r="276" spans="1:29" ht="20.100000000000001" customHeight="1" x14ac:dyDescent="0.15">
      <c r="A276" s="128">
        <f>IFERROR(IF(AND(TRIM($O276)&lt;&gt;"",$Q276=""),1001,0),3)</f>
        <v>0</v>
      </c>
      <c r="B276" s="202"/>
      <c r="E276" s="338"/>
      <c r="F276" s="339"/>
      <c r="G276" s="339"/>
      <c r="H276" s="59"/>
      <c r="I276" s="60"/>
      <c r="J276" s="336">
        <v>799</v>
      </c>
      <c r="K276" s="335" t="s">
        <v>285</v>
      </c>
      <c r="L276" s="335"/>
      <c r="M276" s="335"/>
      <c r="N276" s="335"/>
      <c r="O276" s="7"/>
      <c r="P276" s="16"/>
      <c r="Q276" s="17"/>
      <c r="R276" s="18"/>
      <c r="S276" s="18"/>
      <c r="T276" s="19"/>
      <c r="U276" s="46"/>
      <c r="V276" s="47"/>
      <c r="W276" s="47"/>
      <c r="X276" s="47"/>
      <c r="Y276" s="48"/>
      <c r="Z276" s="202"/>
      <c r="AC276" s="337" t="b">
        <f t="shared" si="5"/>
        <v>0</v>
      </c>
    </row>
    <row r="277" spans="1:29" ht="20.100000000000001" customHeight="1" x14ac:dyDescent="0.15">
      <c r="A277" s="128">
        <f>IFERROR(IF(NOT(OR(AND(TRIM($H277)&lt;&gt;"",$AB277&gt;0), AND(TRIM($H277)="",$AB277=0))),1001,0),3)</f>
        <v>0</v>
      </c>
      <c r="B277" s="202"/>
      <c r="E277" s="340">
        <v>8</v>
      </c>
      <c r="F277" s="335" t="s">
        <v>129</v>
      </c>
      <c r="G277" s="335"/>
      <c r="H277" s="55"/>
      <c r="I277" s="56"/>
      <c r="J277" s="336">
        <v>801</v>
      </c>
      <c r="K277" s="335" t="s">
        <v>130</v>
      </c>
      <c r="L277" s="335"/>
      <c r="M277" s="335"/>
      <c r="N277" s="335"/>
      <c r="O277" s="7"/>
      <c r="P277" s="16"/>
      <c r="Q277" s="17"/>
      <c r="R277" s="18"/>
      <c r="S277" s="18"/>
      <c r="T277" s="19"/>
      <c r="U277" s="40"/>
      <c r="V277" s="41"/>
      <c r="W277" s="41"/>
      <c r="X277" s="41"/>
      <c r="Y277" s="42"/>
      <c r="Z277" s="202"/>
      <c r="AB277" s="332">
        <f>COUNTIF($O277:$P279,"○")</f>
        <v>0</v>
      </c>
      <c r="AC277" s="333" t="b">
        <f>A277&lt;&gt;0</f>
        <v>0</v>
      </c>
    </row>
    <row r="278" spans="1:29" ht="20.100000000000001" customHeight="1" x14ac:dyDescent="0.15">
      <c r="A278" s="128"/>
      <c r="B278" s="202"/>
      <c r="E278" s="340"/>
      <c r="F278" s="339"/>
      <c r="G278" s="339"/>
      <c r="H278" s="57"/>
      <c r="I278" s="58"/>
      <c r="J278" s="336">
        <v>802</v>
      </c>
      <c r="K278" s="335" t="s">
        <v>131</v>
      </c>
      <c r="L278" s="335"/>
      <c r="M278" s="335"/>
      <c r="N278" s="335"/>
      <c r="O278" s="7"/>
      <c r="P278" s="16"/>
      <c r="Q278" s="17"/>
      <c r="R278" s="18"/>
      <c r="S278" s="18"/>
      <c r="T278" s="19"/>
      <c r="U278" s="43"/>
      <c r="V278" s="44"/>
      <c r="W278" s="44"/>
      <c r="X278" s="44"/>
      <c r="Y278" s="45"/>
      <c r="Z278" s="202"/>
      <c r="AC278" s="337" t="b">
        <f t="shared" ref="AC278:AC279" si="6">AC277</f>
        <v>0</v>
      </c>
    </row>
    <row r="279" spans="1:29" ht="20.100000000000001" customHeight="1" x14ac:dyDescent="0.15">
      <c r="A279" s="128">
        <f>IFERROR(IF(AND(TRIM($O279)&lt;&gt;"",$Q279=""),1001,0),3)</f>
        <v>0</v>
      </c>
      <c r="B279" s="202"/>
      <c r="E279" s="340"/>
      <c r="F279" s="339"/>
      <c r="G279" s="339"/>
      <c r="H279" s="59"/>
      <c r="I279" s="60"/>
      <c r="J279" s="336">
        <v>899</v>
      </c>
      <c r="K279" s="335" t="s">
        <v>286</v>
      </c>
      <c r="L279" s="335"/>
      <c r="M279" s="335"/>
      <c r="N279" s="335"/>
      <c r="O279" s="7"/>
      <c r="P279" s="16"/>
      <c r="Q279" s="17"/>
      <c r="R279" s="18"/>
      <c r="S279" s="18"/>
      <c r="T279" s="19"/>
      <c r="U279" s="46"/>
      <c r="V279" s="47"/>
      <c r="W279" s="47"/>
      <c r="X279" s="47"/>
      <c r="Y279" s="48"/>
      <c r="Z279" s="202"/>
      <c r="AC279" s="337" t="b">
        <f t="shared" si="6"/>
        <v>0</v>
      </c>
    </row>
    <row r="280" spans="1:29" ht="20.100000000000001" customHeight="1" x14ac:dyDescent="0.15">
      <c r="A280" s="128">
        <f>IFERROR(IF(NOT(OR(AND(TRIM($H280)&lt;&gt;"",$AB280&gt;0), AND(TRIM($H280)="",$AB280=0))),1001,0),3)</f>
        <v>0</v>
      </c>
      <c r="B280" s="202"/>
      <c r="E280" s="340">
        <v>9</v>
      </c>
      <c r="F280" s="335" t="s">
        <v>132</v>
      </c>
      <c r="G280" s="335"/>
      <c r="H280" s="55"/>
      <c r="I280" s="56"/>
      <c r="J280" s="336">
        <v>901</v>
      </c>
      <c r="K280" s="335" t="s">
        <v>133</v>
      </c>
      <c r="L280" s="335"/>
      <c r="M280" s="335"/>
      <c r="N280" s="335"/>
      <c r="O280" s="7"/>
      <c r="P280" s="16"/>
      <c r="Q280" s="17"/>
      <c r="R280" s="18"/>
      <c r="S280" s="18"/>
      <c r="T280" s="19"/>
      <c r="U280" s="40"/>
      <c r="V280" s="41"/>
      <c r="W280" s="41"/>
      <c r="X280" s="41"/>
      <c r="Y280" s="42"/>
      <c r="Z280" s="202"/>
      <c r="AB280" s="332">
        <f>COUNTIF($O280:$P284,"○")</f>
        <v>0</v>
      </c>
      <c r="AC280" s="333" t="b">
        <f>A280&lt;&gt;0</f>
        <v>0</v>
      </c>
    </row>
    <row r="281" spans="1:29" ht="20.100000000000001" customHeight="1" x14ac:dyDescent="0.15">
      <c r="A281" s="128"/>
      <c r="B281" s="202"/>
      <c r="E281" s="340"/>
      <c r="F281" s="339"/>
      <c r="G281" s="339"/>
      <c r="H281" s="57"/>
      <c r="I281" s="58"/>
      <c r="J281" s="336">
        <v>902</v>
      </c>
      <c r="K281" s="335" t="s">
        <v>134</v>
      </c>
      <c r="L281" s="335"/>
      <c r="M281" s="335"/>
      <c r="N281" s="335"/>
      <c r="O281" s="7"/>
      <c r="P281" s="16"/>
      <c r="Q281" s="17"/>
      <c r="R281" s="18"/>
      <c r="S281" s="18"/>
      <c r="T281" s="19"/>
      <c r="U281" s="43"/>
      <c r="V281" s="44"/>
      <c r="W281" s="44"/>
      <c r="X281" s="44"/>
      <c r="Y281" s="45"/>
      <c r="Z281" s="202"/>
      <c r="AC281" s="337" t="b">
        <f t="shared" ref="AC281:AC284" si="7">AC280</f>
        <v>0</v>
      </c>
    </row>
    <row r="282" spans="1:29" ht="20.100000000000001" customHeight="1" x14ac:dyDescent="0.15">
      <c r="A282" s="128"/>
      <c r="B282" s="202"/>
      <c r="E282" s="340"/>
      <c r="F282" s="339"/>
      <c r="G282" s="339"/>
      <c r="H282" s="57"/>
      <c r="I282" s="58"/>
      <c r="J282" s="336">
        <v>903</v>
      </c>
      <c r="K282" s="335" t="s">
        <v>135</v>
      </c>
      <c r="L282" s="335"/>
      <c r="M282" s="335"/>
      <c r="N282" s="335"/>
      <c r="O282" s="7"/>
      <c r="P282" s="16"/>
      <c r="Q282" s="17"/>
      <c r="R282" s="18"/>
      <c r="S282" s="18"/>
      <c r="T282" s="19"/>
      <c r="U282" s="43"/>
      <c r="V282" s="44"/>
      <c r="W282" s="44"/>
      <c r="X282" s="44"/>
      <c r="Y282" s="45"/>
      <c r="Z282" s="202"/>
      <c r="AC282" s="337" t="b">
        <f t="shared" si="7"/>
        <v>0</v>
      </c>
    </row>
    <row r="283" spans="1:29" ht="20.100000000000001" customHeight="1" x14ac:dyDescent="0.15">
      <c r="A283" s="128"/>
      <c r="B283" s="202"/>
      <c r="E283" s="340"/>
      <c r="F283" s="339"/>
      <c r="G283" s="339"/>
      <c r="H283" s="57"/>
      <c r="I283" s="58"/>
      <c r="J283" s="336">
        <v>904</v>
      </c>
      <c r="K283" s="335" t="s">
        <v>136</v>
      </c>
      <c r="L283" s="335"/>
      <c r="M283" s="335"/>
      <c r="N283" s="335"/>
      <c r="O283" s="7"/>
      <c r="P283" s="16"/>
      <c r="Q283" s="17"/>
      <c r="R283" s="18"/>
      <c r="S283" s="18"/>
      <c r="T283" s="19"/>
      <c r="U283" s="43"/>
      <c r="V283" s="44"/>
      <c r="W283" s="44"/>
      <c r="X283" s="44"/>
      <c r="Y283" s="45"/>
      <c r="Z283" s="202"/>
      <c r="AC283" s="337" t="b">
        <f t="shared" si="7"/>
        <v>0</v>
      </c>
    </row>
    <row r="284" spans="1:29" ht="20.100000000000001" customHeight="1" x14ac:dyDescent="0.15">
      <c r="A284" s="128">
        <f>IFERROR(IF(AND(TRIM($O284)&lt;&gt;"",$Q284=""),1001,0),3)</f>
        <v>0</v>
      </c>
      <c r="B284" s="202"/>
      <c r="E284" s="340"/>
      <c r="F284" s="339"/>
      <c r="G284" s="339"/>
      <c r="H284" s="59"/>
      <c r="I284" s="60"/>
      <c r="J284" s="336">
        <v>999</v>
      </c>
      <c r="K284" s="335" t="s">
        <v>287</v>
      </c>
      <c r="L284" s="335"/>
      <c r="M284" s="335"/>
      <c r="N284" s="335"/>
      <c r="O284" s="7"/>
      <c r="P284" s="16"/>
      <c r="Q284" s="17"/>
      <c r="R284" s="18"/>
      <c r="S284" s="18"/>
      <c r="T284" s="19"/>
      <c r="U284" s="46"/>
      <c r="V284" s="47"/>
      <c r="W284" s="47"/>
      <c r="X284" s="47"/>
      <c r="Y284" s="48"/>
      <c r="Z284" s="202"/>
      <c r="AC284" s="337" t="b">
        <f t="shared" si="7"/>
        <v>0</v>
      </c>
    </row>
    <row r="285" spans="1:29" ht="20.100000000000001" customHeight="1" x14ac:dyDescent="0.15">
      <c r="A285" s="128">
        <f>IFERROR(IF(NOT(OR(AND(TRIM($H285)&lt;&gt;"",$AB285&gt;0), AND(TRIM($H285)="",$AB285=0))),1001,0),3)</f>
        <v>0</v>
      </c>
      <c r="B285" s="202"/>
      <c r="E285" s="340">
        <v>10</v>
      </c>
      <c r="F285" s="335" t="s">
        <v>137</v>
      </c>
      <c r="G285" s="335"/>
      <c r="H285" s="55"/>
      <c r="I285" s="56"/>
      <c r="J285" s="336">
        <v>1001</v>
      </c>
      <c r="K285" s="335" t="s">
        <v>137</v>
      </c>
      <c r="L285" s="335"/>
      <c r="M285" s="335"/>
      <c r="N285" s="335"/>
      <c r="O285" s="7"/>
      <c r="P285" s="16"/>
      <c r="Q285" s="17"/>
      <c r="R285" s="18"/>
      <c r="S285" s="18"/>
      <c r="T285" s="19"/>
      <c r="U285" s="40"/>
      <c r="V285" s="41"/>
      <c r="W285" s="41"/>
      <c r="X285" s="41"/>
      <c r="Y285" s="42"/>
      <c r="Z285" s="202"/>
      <c r="AB285" s="332">
        <f>COUNTIF($O285:$P286,"○")</f>
        <v>0</v>
      </c>
      <c r="AC285" s="333" t="b">
        <f>A285&lt;&gt;0</f>
        <v>0</v>
      </c>
    </row>
    <row r="286" spans="1:29" ht="20.100000000000001" customHeight="1" x14ac:dyDescent="0.15">
      <c r="A286" s="128">
        <f>IFERROR(IF(AND(TRIM($O286)&lt;&gt;"",$Q286=""),1001,0),3)</f>
        <v>0</v>
      </c>
      <c r="B286" s="202"/>
      <c r="E286" s="340"/>
      <c r="F286" s="339"/>
      <c r="G286" s="339"/>
      <c r="H286" s="59"/>
      <c r="I286" s="60"/>
      <c r="J286" s="336">
        <v>1099</v>
      </c>
      <c r="K286" s="335" t="s">
        <v>288</v>
      </c>
      <c r="L286" s="335"/>
      <c r="M286" s="335"/>
      <c r="N286" s="335"/>
      <c r="O286" s="7"/>
      <c r="P286" s="16"/>
      <c r="Q286" s="17"/>
      <c r="R286" s="18"/>
      <c r="S286" s="18"/>
      <c r="T286" s="19"/>
      <c r="U286" s="46"/>
      <c r="V286" s="47"/>
      <c r="W286" s="47"/>
      <c r="X286" s="47"/>
      <c r="Y286" s="48"/>
      <c r="Z286" s="202"/>
      <c r="AC286" s="337" t="b">
        <f>AC285</f>
        <v>0</v>
      </c>
    </row>
    <row r="287" spans="1:29" ht="20.100000000000001" customHeight="1" x14ac:dyDescent="0.15">
      <c r="A287" s="128">
        <f>IFERROR(IF(NOT(OR(AND(TRIM($H287)&lt;&gt;"",$AB287&gt;0), AND(TRIM($H287)="",$AB287=0))),1001,0),3)</f>
        <v>0</v>
      </c>
      <c r="B287" s="202"/>
      <c r="E287" s="340">
        <v>11</v>
      </c>
      <c r="F287" s="335" t="s">
        <v>138</v>
      </c>
      <c r="G287" s="335"/>
      <c r="H287" s="55"/>
      <c r="I287" s="56"/>
      <c r="J287" s="336">
        <v>1101</v>
      </c>
      <c r="K287" s="335" t="s">
        <v>139</v>
      </c>
      <c r="L287" s="335"/>
      <c r="M287" s="335"/>
      <c r="N287" s="335"/>
      <c r="O287" s="7"/>
      <c r="P287" s="16"/>
      <c r="Q287" s="17"/>
      <c r="R287" s="18"/>
      <c r="S287" s="18"/>
      <c r="T287" s="19"/>
      <c r="U287" s="40"/>
      <c r="V287" s="41"/>
      <c r="W287" s="41"/>
      <c r="X287" s="41"/>
      <c r="Y287" s="42"/>
      <c r="Z287" s="202"/>
      <c r="AB287" s="332">
        <f>COUNTIF($O287:$P291,"○")</f>
        <v>0</v>
      </c>
      <c r="AC287" s="333" t="b">
        <f>A287&lt;&gt;0</f>
        <v>0</v>
      </c>
    </row>
    <row r="288" spans="1:29" ht="20.100000000000001" customHeight="1" x14ac:dyDescent="0.15">
      <c r="A288" s="128"/>
      <c r="B288" s="202"/>
      <c r="E288" s="340"/>
      <c r="F288" s="339"/>
      <c r="G288" s="339"/>
      <c r="H288" s="57"/>
      <c r="I288" s="58"/>
      <c r="J288" s="336">
        <v>1102</v>
      </c>
      <c r="K288" s="335" t="s">
        <v>140</v>
      </c>
      <c r="L288" s="335"/>
      <c r="M288" s="335"/>
      <c r="N288" s="335"/>
      <c r="O288" s="7"/>
      <c r="P288" s="16"/>
      <c r="Q288" s="17"/>
      <c r="R288" s="18"/>
      <c r="S288" s="18"/>
      <c r="T288" s="19"/>
      <c r="U288" s="43"/>
      <c r="V288" s="44"/>
      <c r="W288" s="44"/>
      <c r="X288" s="44"/>
      <c r="Y288" s="45"/>
      <c r="Z288" s="202"/>
      <c r="AC288" s="337" t="b">
        <f t="shared" ref="AC288:AC291" si="8">AC287</f>
        <v>0</v>
      </c>
    </row>
    <row r="289" spans="1:29" ht="20.100000000000001" customHeight="1" x14ac:dyDescent="0.15">
      <c r="A289" s="128"/>
      <c r="B289" s="202"/>
      <c r="E289" s="340"/>
      <c r="F289" s="339"/>
      <c r="G289" s="339"/>
      <c r="H289" s="57"/>
      <c r="I289" s="58"/>
      <c r="J289" s="336">
        <v>1103</v>
      </c>
      <c r="K289" s="335" t="s">
        <v>141</v>
      </c>
      <c r="L289" s="335"/>
      <c r="M289" s="335"/>
      <c r="N289" s="335"/>
      <c r="O289" s="7"/>
      <c r="P289" s="16"/>
      <c r="Q289" s="17"/>
      <c r="R289" s="18"/>
      <c r="S289" s="18"/>
      <c r="T289" s="19"/>
      <c r="U289" s="43"/>
      <c r="V289" s="44"/>
      <c r="W289" s="44"/>
      <c r="X289" s="44"/>
      <c r="Y289" s="45"/>
      <c r="Z289" s="202"/>
      <c r="AC289" s="337" t="b">
        <f t="shared" si="8"/>
        <v>0</v>
      </c>
    </row>
    <row r="290" spans="1:29" ht="20.100000000000001" customHeight="1" x14ac:dyDescent="0.15">
      <c r="A290" s="128"/>
      <c r="B290" s="202"/>
      <c r="E290" s="340"/>
      <c r="F290" s="339"/>
      <c r="G290" s="339"/>
      <c r="H290" s="57"/>
      <c r="I290" s="58"/>
      <c r="J290" s="336">
        <v>1104</v>
      </c>
      <c r="K290" s="335" t="s">
        <v>142</v>
      </c>
      <c r="L290" s="335"/>
      <c r="M290" s="335"/>
      <c r="N290" s="335"/>
      <c r="O290" s="7"/>
      <c r="P290" s="16"/>
      <c r="Q290" s="17"/>
      <c r="R290" s="18"/>
      <c r="S290" s="18"/>
      <c r="T290" s="19"/>
      <c r="U290" s="43"/>
      <c r="V290" s="44"/>
      <c r="W290" s="44"/>
      <c r="X290" s="44"/>
      <c r="Y290" s="45"/>
      <c r="Z290" s="202"/>
      <c r="AC290" s="337" t="b">
        <f t="shared" si="8"/>
        <v>0</v>
      </c>
    </row>
    <row r="291" spans="1:29" ht="20.100000000000001" customHeight="1" x14ac:dyDescent="0.15">
      <c r="A291" s="128">
        <f>IFERROR(IF(AND(TRIM($O291)&lt;&gt;"",$Q291=""),1001,0),3)</f>
        <v>0</v>
      </c>
      <c r="B291" s="202"/>
      <c r="E291" s="340"/>
      <c r="F291" s="339"/>
      <c r="G291" s="339"/>
      <c r="H291" s="59"/>
      <c r="I291" s="60"/>
      <c r="J291" s="336">
        <v>1199</v>
      </c>
      <c r="K291" s="335" t="s">
        <v>289</v>
      </c>
      <c r="L291" s="335"/>
      <c r="M291" s="335"/>
      <c r="N291" s="335"/>
      <c r="O291" s="7"/>
      <c r="P291" s="16"/>
      <c r="Q291" s="17"/>
      <c r="R291" s="18"/>
      <c r="S291" s="18"/>
      <c r="T291" s="19"/>
      <c r="U291" s="46"/>
      <c r="V291" s="47"/>
      <c r="W291" s="47"/>
      <c r="X291" s="47"/>
      <c r="Y291" s="48"/>
      <c r="Z291" s="202"/>
      <c r="AC291" s="337" t="b">
        <f t="shared" si="8"/>
        <v>0</v>
      </c>
    </row>
    <row r="292" spans="1:29" ht="20.100000000000001" customHeight="1" x14ac:dyDescent="0.15">
      <c r="A292" s="128">
        <f>IFERROR(IF(NOT(OR(AND(TRIM($H292)&lt;&gt;"",$AB292&gt;0), AND(TRIM($H292)="",$AB292=0))),1001,0),3)</f>
        <v>0</v>
      </c>
      <c r="B292" s="202"/>
      <c r="E292" s="338">
        <v>12</v>
      </c>
      <c r="F292" s="335" t="s">
        <v>143</v>
      </c>
      <c r="G292" s="335"/>
      <c r="H292" s="49"/>
      <c r="I292" s="50"/>
      <c r="J292" s="336">
        <v>1201</v>
      </c>
      <c r="K292" s="335" t="s">
        <v>144</v>
      </c>
      <c r="L292" s="335"/>
      <c r="M292" s="335"/>
      <c r="N292" s="335"/>
      <c r="O292" s="7"/>
      <c r="P292" s="16"/>
      <c r="Q292" s="17"/>
      <c r="R292" s="18"/>
      <c r="S292" s="18"/>
      <c r="T292" s="19"/>
      <c r="U292" s="40"/>
      <c r="V292" s="41"/>
      <c r="W292" s="41"/>
      <c r="X292" s="41"/>
      <c r="Y292" s="42"/>
      <c r="Z292" s="202"/>
      <c r="AB292" s="332">
        <f>COUNTIF($O292:$P297,"○")</f>
        <v>0</v>
      </c>
      <c r="AC292" s="333" t="b">
        <f>A292&lt;&gt;0</f>
        <v>0</v>
      </c>
    </row>
    <row r="293" spans="1:29" ht="20.100000000000001" customHeight="1" x14ac:dyDescent="0.15">
      <c r="A293" s="128"/>
      <c r="B293" s="202"/>
      <c r="E293" s="338"/>
      <c r="F293" s="339"/>
      <c r="G293" s="339"/>
      <c r="H293" s="51"/>
      <c r="I293" s="52"/>
      <c r="J293" s="336">
        <v>1202</v>
      </c>
      <c r="K293" s="335" t="s">
        <v>145</v>
      </c>
      <c r="L293" s="335"/>
      <c r="M293" s="335"/>
      <c r="N293" s="335"/>
      <c r="O293" s="7"/>
      <c r="P293" s="16"/>
      <c r="Q293" s="17"/>
      <c r="R293" s="18"/>
      <c r="S293" s="18"/>
      <c r="T293" s="19"/>
      <c r="U293" s="43"/>
      <c r="V293" s="44"/>
      <c r="W293" s="44"/>
      <c r="X293" s="44"/>
      <c r="Y293" s="45"/>
      <c r="Z293" s="202"/>
      <c r="AC293" s="337" t="b">
        <f t="shared" ref="AC293:AC297" si="9">AC292</f>
        <v>0</v>
      </c>
    </row>
    <row r="294" spans="1:29" ht="20.100000000000001" customHeight="1" x14ac:dyDescent="0.15">
      <c r="A294" s="128"/>
      <c r="B294" s="202"/>
      <c r="E294" s="338"/>
      <c r="F294" s="339"/>
      <c r="G294" s="339"/>
      <c r="H294" s="51"/>
      <c r="I294" s="52"/>
      <c r="J294" s="336">
        <v>1203</v>
      </c>
      <c r="K294" s="335" t="s">
        <v>146</v>
      </c>
      <c r="L294" s="335"/>
      <c r="M294" s="335"/>
      <c r="N294" s="335"/>
      <c r="O294" s="7"/>
      <c r="P294" s="16"/>
      <c r="Q294" s="17"/>
      <c r="R294" s="18"/>
      <c r="S294" s="18"/>
      <c r="T294" s="19"/>
      <c r="U294" s="43"/>
      <c r="V294" s="44"/>
      <c r="W294" s="44"/>
      <c r="X294" s="44"/>
      <c r="Y294" s="45"/>
      <c r="Z294" s="202"/>
      <c r="AC294" s="337" t="b">
        <f t="shared" si="9"/>
        <v>0</v>
      </c>
    </row>
    <row r="295" spans="1:29" ht="20.100000000000001" customHeight="1" x14ac:dyDescent="0.15">
      <c r="A295" s="128"/>
      <c r="B295" s="202"/>
      <c r="E295" s="338"/>
      <c r="F295" s="339"/>
      <c r="G295" s="339"/>
      <c r="H295" s="51"/>
      <c r="I295" s="52"/>
      <c r="J295" s="336">
        <v>1204</v>
      </c>
      <c r="K295" s="335" t="s">
        <v>147</v>
      </c>
      <c r="L295" s="335"/>
      <c r="M295" s="335"/>
      <c r="N295" s="335"/>
      <c r="O295" s="7"/>
      <c r="P295" s="16"/>
      <c r="Q295" s="17"/>
      <c r="R295" s="18"/>
      <c r="S295" s="18"/>
      <c r="T295" s="19"/>
      <c r="U295" s="43"/>
      <c r="V295" s="44"/>
      <c r="W295" s="44"/>
      <c r="X295" s="44"/>
      <c r="Y295" s="45"/>
      <c r="Z295" s="202"/>
      <c r="AC295" s="337" t="b">
        <f t="shared" si="9"/>
        <v>0</v>
      </c>
    </row>
    <row r="296" spans="1:29" ht="20.100000000000001" customHeight="1" x14ac:dyDescent="0.15">
      <c r="A296" s="128"/>
      <c r="B296" s="202"/>
      <c r="E296" s="338"/>
      <c r="F296" s="339"/>
      <c r="G296" s="339"/>
      <c r="H296" s="51"/>
      <c r="I296" s="52"/>
      <c r="J296" s="336">
        <v>1205</v>
      </c>
      <c r="K296" s="335" t="s">
        <v>148</v>
      </c>
      <c r="L296" s="335"/>
      <c r="M296" s="335"/>
      <c r="N296" s="335"/>
      <c r="O296" s="7"/>
      <c r="P296" s="16"/>
      <c r="Q296" s="17"/>
      <c r="R296" s="18"/>
      <c r="S296" s="18"/>
      <c r="T296" s="19"/>
      <c r="U296" s="43"/>
      <c r="V296" s="44"/>
      <c r="W296" s="44"/>
      <c r="X296" s="44"/>
      <c r="Y296" s="45"/>
      <c r="Z296" s="202"/>
      <c r="AC296" s="337" t="b">
        <f t="shared" si="9"/>
        <v>0</v>
      </c>
    </row>
    <row r="297" spans="1:29" ht="20.100000000000001" customHeight="1" x14ac:dyDescent="0.15">
      <c r="A297" s="128">
        <f>IFERROR(IF(AND(TRIM($O297)&lt;&gt;"",$Q297=""),1001,0),3)</f>
        <v>0</v>
      </c>
      <c r="B297" s="202"/>
      <c r="E297" s="338"/>
      <c r="F297" s="339"/>
      <c r="G297" s="339"/>
      <c r="H297" s="53"/>
      <c r="I297" s="54"/>
      <c r="J297" s="336">
        <v>1299</v>
      </c>
      <c r="K297" s="335" t="s">
        <v>290</v>
      </c>
      <c r="L297" s="335"/>
      <c r="M297" s="335"/>
      <c r="N297" s="335"/>
      <c r="O297" s="7"/>
      <c r="P297" s="16"/>
      <c r="Q297" s="17"/>
      <c r="R297" s="18"/>
      <c r="S297" s="18"/>
      <c r="T297" s="19"/>
      <c r="U297" s="46"/>
      <c r="V297" s="47"/>
      <c r="W297" s="47"/>
      <c r="X297" s="47"/>
      <c r="Y297" s="48"/>
      <c r="Z297" s="202"/>
      <c r="AC297" s="337" t="b">
        <f t="shared" si="9"/>
        <v>0</v>
      </c>
    </row>
    <row r="298" spans="1:29" ht="20.100000000000001" customHeight="1" x14ac:dyDescent="0.15">
      <c r="A298" s="128">
        <f>IFERROR(IF(NOT(OR(AND(TRIM($H298)&lt;&gt;"",$AB298&gt;0), AND(TRIM($H298)="",$AB298=0))),1001,0),3)</f>
        <v>0</v>
      </c>
      <c r="B298" s="202"/>
      <c r="E298" s="338">
        <v>13</v>
      </c>
      <c r="F298" s="335" t="s">
        <v>149</v>
      </c>
      <c r="G298" s="335"/>
      <c r="H298" s="49"/>
      <c r="I298" s="50"/>
      <c r="J298" s="336">
        <v>1301</v>
      </c>
      <c r="K298" s="335" t="s">
        <v>150</v>
      </c>
      <c r="L298" s="335"/>
      <c r="M298" s="335"/>
      <c r="N298" s="335"/>
      <c r="O298" s="7"/>
      <c r="P298" s="16"/>
      <c r="Q298" s="17"/>
      <c r="R298" s="18"/>
      <c r="S298" s="18"/>
      <c r="T298" s="19"/>
      <c r="U298" s="40"/>
      <c r="V298" s="41"/>
      <c r="W298" s="41"/>
      <c r="X298" s="41"/>
      <c r="Y298" s="42"/>
      <c r="Z298" s="202"/>
      <c r="AB298" s="332">
        <f>COUNTIF($O298:$P305,"○")</f>
        <v>0</v>
      </c>
      <c r="AC298" s="333" t="b">
        <f>A298&lt;&gt;0</f>
        <v>0</v>
      </c>
    </row>
    <row r="299" spans="1:29" ht="20.100000000000001" customHeight="1" x14ac:dyDescent="0.15">
      <c r="A299" s="128"/>
      <c r="B299" s="202"/>
      <c r="E299" s="338"/>
      <c r="F299" s="339"/>
      <c r="G299" s="339"/>
      <c r="H299" s="51"/>
      <c r="I299" s="52"/>
      <c r="J299" s="336">
        <v>1302</v>
      </c>
      <c r="K299" s="335" t="s">
        <v>151</v>
      </c>
      <c r="L299" s="335"/>
      <c r="M299" s="335"/>
      <c r="N299" s="335"/>
      <c r="O299" s="7"/>
      <c r="P299" s="16"/>
      <c r="Q299" s="17"/>
      <c r="R299" s="18"/>
      <c r="S299" s="18"/>
      <c r="T299" s="19"/>
      <c r="U299" s="43"/>
      <c r="V299" s="44"/>
      <c r="W299" s="44"/>
      <c r="X299" s="44"/>
      <c r="Y299" s="45"/>
      <c r="Z299" s="202"/>
      <c r="AC299" s="337" t="b">
        <f t="shared" ref="AC299:AC305" si="10">AC298</f>
        <v>0</v>
      </c>
    </row>
    <row r="300" spans="1:29" ht="20.100000000000001" customHeight="1" x14ac:dyDescent="0.15">
      <c r="A300" s="128"/>
      <c r="B300" s="202"/>
      <c r="E300" s="338"/>
      <c r="F300" s="339"/>
      <c r="G300" s="339"/>
      <c r="H300" s="51"/>
      <c r="I300" s="52"/>
      <c r="J300" s="336">
        <v>1303</v>
      </c>
      <c r="K300" s="335" t="s">
        <v>152</v>
      </c>
      <c r="L300" s="335"/>
      <c r="M300" s="335"/>
      <c r="N300" s="335"/>
      <c r="O300" s="7"/>
      <c r="P300" s="16"/>
      <c r="Q300" s="17"/>
      <c r="R300" s="18"/>
      <c r="S300" s="18"/>
      <c r="T300" s="19"/>
      <c r="U300" s="43"/>
      <c r="V300" s="44"/>
      <c r="W300" s="44"/>
      <c r="X300" s="44"/>
      <c r="Y300" s="45"/>
      <c r="Z300" s="202"/>
      <c r="AC300" s="337" t="b">
        <f t="shared" si="10"/>
        <v>0</v>
      </c>
    </row>
    <row r="301" spans="1:29" ht="20.100000000000001" customHeight="1" x14ac:dyDescent="0.15">
      <c r="A301" s="128"/>
      <c r="B301" s="202"/>
      <c r="E301" s="338"/>
      <c r="F301" s="339"/>
      <c r="G301" s="339"/>
      <c r="H301" s="51"/>
      <c r="I301" s="52"/>
      <c r="J301" s="336">
        <v>1304</v>
      </c>
      <c r="K301" s="335" t="s">
        <v>153</v>
      </c>
      <c r="L301" s="335"/>
      <c r="M301" s="335"/>
      <c r="N301" s="335"/>
      <c r="O301" s="7"/>
      <c r="P301" s="16"/>
      <c r="Q301" s="17"/>
      <c r="R301" s="18"/>
      <c r="S301" s="18"/>
      <c r="T301" s="19"/>
      <c r="U301" s="43"/>
      <c r="V301" s="44"/>
      <c r="W301" s="44"/>
      <c r="X301" s="44"/>
      <c r="Y301" s="45"/>
      <c r="Z301" s="202"/>
      <c r="AC301" s="337" t="b">
        <f t="shared" si="10"/>
        <v>0</v>
      </c>
    </row>
    <row r="302" spans="1:29" ht="20.100000000000001" customHeight="1" x14ac:dyDescent="0.15">
      <c r="A302" s="128"/>
      <c r="B302" s="202"/>
      <c r="E302" s="338"/>
      <c r="F302" s="339"/>
      <c r="G302" s="339"/>
      <c r="H302" s="51"/>
      <c r="I302" s="52"/>
      <c r="J302" s="336">
        <v>1305</v>
      </c>
      <c r="K302" s="335" t="s">
        <v>154</v>
      </c>
      <c r="L302" s="335"/>
      <c r="M302" s="335"/>
      <c r="N302" s="335"/>
      <c r="O302" s="7"/>
      <c r="P302" s="16"/>
      <c r="Q302" s="17"/>
      <c r="R302" s="18"/>
      <c r="S302" s="18"/>
      <c r="T302" s="19"/>
      <c r="U302" s="43"/>
      <c r="V302" s="44"/>
      <c r="W302" s="44"/>
      <c r="X302" s="44"/>
      <c r="Y302" s="45"/>
      <c r="Z302" s="202"/>
      <c r="AC302" s="337" t="b">
        <f t="shared" si="10"/>
        <v>0</v>
      </c>
    </row>
    <row r="303" spans="1:29" ht="20.100000000000001" customHeight="1" x14ac:dyDescent="0.15">
      <c r="A303" s="128"/>
      <c r="B303" s="202"/>
      <c r="E303" s="338"/>
      <c r="F303" s="339"/>
      <c r="G303" s="339"/>
      <c r="H303" s="51"/>
      <c r="I303" s="52"/>
      <c r="J303" s="336">
        <v>1306</v>
      </c>
      <c r="K303" s="335" t="s">
        <v>155</v>
      </c>
      <c r="L303" s="335"/>
      <c r="M303" s="335"/>
      <c r="N303" s="335"/>
      <c r="O303" s="7"/>
      <c r="P303" s="16"/>
      <c r="Q303" s="17"/>
      <c r="R303" s="18"/>
      <c r="S303" s="18"/>
      <c r="T303" s="19"/>
      <c r="U303" s="43"/>
      <c r="V303" s="44"/>
      <c r="W303" s="44"/>
      <c r="X303" s="44"/>
      <c r="Y303" s="45"/>
      <c r="Z303" s="202"/>
      <c r="AC303" s="337" t="b">
        <f t="shared" si="10"/>
        <v>0</v>
      </c>
    </row>
    <row r="304" spans="1:29" ht="20.100000000000001" customHeight="1" x14ac:dyDescent="0.15">
      <c r="A304" s="128"/>
      <c r="B304" s="202"/>
      <c r="E304" s="338"/>
      <c r="F304" s="339"/>
      <c r="G304" s="339"/>
      <c r="H304" s="51"/>
      <c r="I304" s="52"/>
      <c r="J304" s="336">
        <v>1307</v>
      </c>
      <c r="K304" s="335" t="s">
        <v>156</v>
      </c>
      <c r="L304" s="335"/>
      <c r="M304" s="335"/>
      <c r="N304" s="335"/>
      <c r="O304" s="7"/>
      <c r="P304" s="16"/>
      <c r="Q304" s="17"/>
      <c r="R304" s="18"/>
      <c r="S304" s="18"/>
      <c r="T304" s="19"/>
      <c r="U304" s="43"/>
      <c r="V304" s="44"/>
      <c r="W304" s="44"/>
      <c r="X304" s="44"/>
      <c r="Y304" s="45"/>
      <c r="Z304" s="202"/>
      <c r="AC304" s="337" t="b">
        <f t="shared" si="10"/>
        <v>0</v>
      </c>
    </row>
    <row r="305" spans="1:29" ht="20.100000000000001" customHeight="1" x14ac:dyDescent="0.15">
      <c r="A305" s="128">
        <f>IFERROR(IF(AND(TRIM($O305)&lt;&gt;"",$Q305=""),1001,0),3)</f>
        <v>0</v>
      </c>
      <c r="B305" s="202"/>
      <c r="E305" s="338"/>
      <c r="F305" s="339"/>
      <c r="G305" s="339"/>
      <c r="H305" s="53"/>
      <c r="I305" s="54"/>
      <c r="J305" s="336">
        <v>1399</v>
      </c>
      <c r="K305" s="335" t="s">
        <v>291</v>
      </c>
      <c r="L305" s="335"/>
      <c r="M305" s="335"/>
      <c r="N305" s="335"/>
      <c r="O305" s="7"/>
      <c r="P305" s="16"/>
      <c r="Q305" s="17"/>
      <c r="R305" s="18"/>
      <c r="S305" s="18"/>
      <c r="T305" s="19"/>
      <c r="U305" s="46"/>
      <c r="V305" s="47"/>
      <c r="W305" s="47"/>
      <c r="X305" s="47"/>
      <c r="Y305" s="48"/>
      <c r="Z305" s="202"/>
      <c r="AC305" s="337" t="b">
        <f t="shared" si="10"/>
        <v>0</v>
      </c>
    </row>
    <row r="306" spans="1:29" ht="20.100000000000001" customHeight="1" x14ac:dyDescent="0.15">
      <c r="A306" s="128">
        <f>IFERROR(IF(NOT(OR(AND(TRIM($H306)&lt;&gt;"",$AB306&gt;0), AND(TRIM($H306)="",$AB306=0))),1001,0),3)</f>
        <v>0</v>
      </c>
      <c r="B306" s="202"/>
      <c r="E306" s="338">
        <v>14</v>
      </c>
      <c r="F306" s="335" t="s">
        <v>157</v>
      </c>
      <c r="G306" s="335"/>
      <c r="H306" s="55"/>
      <c r="I306" s="56"/>
      <c r="J306" s="336">
        <v>1401</v>
      </c>
      <c r="K306" s="335" t="s">
        <v>158</v>
      </c>
      <c r="L306" s="335"/>
      <c r="M306" s="335"/>
      <c r="N306" s="335"/>
      <c r="O306" s="7"/>
      <c r="P306" s="16"/>
      <c r="Q306" s="17"/>
      <c r="R306" s="18"/>
      <c r="S306" s="18"/>
      <c r="T306" s="19"/>
      <c r="U306" s="40"/>
      <c r="V306" s="41"/>
      <c r="W306" s="41"/>
      <c r="X306" s="41"/>
      <c r="Y306" s="42"/>
      <c r="Z306" s="202"/>
      <c r="AB306" s="332">
        <f>COUNTIF($O306:$P312,"○")</f>
        <v>0</v>
      </c>
      <c r="AC306" s="333" t="b">
        <f>A306&lt;&gt;0</f>
        <v>0</v>
      </c>
    </row>
    <row r="307" spans="1:29" ht="20.100000000000001" customHeight="1" x14ac:dyDescent="0.15">
      <c r="A307" s="128"/>
      <c r="B307" s="202"/>
      <c r="E307" s="338"/>
      <c r="F307" s="339"/>
      <c r="G307" s="339"/>
      <c r="H307" s="57"/>
      <c r="I307" s="58"/>
      <c r="J307" s="336">
        <v>1402</v>
      </c>
      <c r="K307" s="335" t="s">
        <v>159</v>
      </c>
      <c r="L307" s="335"/>
      <c r="M307" s="335"/>
      <c r="N307" s="335"/>
      <c r="O307" s="7"/>
      <c r="P307" s="16"/>
      <c r="Q307" s="17"/>
      <c r="R307" s="18"/>
      <c r="S307" s="18"/>
      <c r="T307" s="19"/>
      <c r="U307" s="43"/>
      <c r="V307" s="44"/>
      <c r="W307" s="44"/>
      <c r="X307" s="44"/>
      <c r="Y307" s="45"/>
      <c r="Z307" s="202"/>
      <c r="AC307" s="337" t="b">
        <f t="shared" ref="AC307:AC312" si="11">AC306</f>
        <v>0</v>
      </c>
    </row>
    <row r="308" spans="1:29" ht="20.100000000000001" customHeight="1" x14ac:dyDescent="0.15">
      <c r="A308" s="128"/>
      <c r="B308" s="202"/>
      <c r="E308" s="338"/>
      <c r="F308" s="339"/>
      <c r="G308" s="339"/>
      <c r="H308" s="57"/>
      <c r="I308" s="58"/>
      <c r="J308" s="336">
        <v>1403</v>
      </c>
      <c r="K308" s="335" t="s">
        <v>160</v>
      </c>
      <c r="L308" s="335"/>
      <c r="M308" s="335"/>
      <c r="N308" s="335"/>
      <c r="O308" s="7"/>
      <c r="P308" s="16"/>
      <c r="Q308" s="17"/>
      <c r="R308" s="18"/>
      <c r="S308" s="18"/>
      <c r="T308" s="19"/>
      <c r="U308" s="43"/>
      <c r="V308" s="44"/>
      <c r="W308" s="44"/>
      <c r="X308" s="44"/>
      <c r="Y308" s="45"/>
      <c r="Z308" s="202"/>
      <c r="AC308" s="337" t="b">
        <f t="shared" si="11"/>
        <v>0</v>
      </c>
    </row>
    <row r="309" spans="1:29" ht="20.100000000000001" customHeight="1" x14ac:dyDescent="0.15">
      <c r="A309" s="128"/>
      <c r="B309" s="202"/>
      <c r="C309" s="170"/>
      <c r="D309" s="202"/>
      <c r="E309" s="338"/>
      <c r="F309" s="339"/>
      <c r="G309" s="339"/>
      <c r="H309" s="57"/>
      <c r="I309" s="58"/>
      <c r="J309" s="336">
        <v>1404</v>
      </c>
      <c r="K309" s="335" t="s">
        <v>161</v>
      </c>
      <c r="L309" s="335"/>
      <c r="M309" s="335"/>
      <c r="N309" s="335"/>
      <c r="O309" s="7"/>
      <c r="P309" s="16"/>
      <c r="Q309" s="17"/>
      <c r="R309" s="18"/>
      <c r="S309" s="18"/>
      <c r="T309" s="19"/>
      <c r="U309" s="43"/>
      <c r="V309" s="44"/>
      <c r="W309" s="44"/>
      <c r="X309" s="44"/>
      <c r="Y309" s="45"/>
      <c r="Z309" s="202"/>
      <c r="AC309" s="337" t="b">
        <f t="shared" si="11"/>
        <v>0</v>
      </c>
    </row>
    <row r="310" spans="1:29" ht="20.100000000000001" customHeight="1" x14ac:dyDescent="0.15">
      <c r="A310" s="128"/>
      <c r="B310" s="202"/>
      <c r="E310" s="338"/>
      <c r="F310" s="339"/>
      <c r="G310" s="339"/>
      <c r="H310" s="57"/>
      <c r="I310" s="58"/>
      <c r="J310" s="336">
        <v>1405</v>
      </c>
      <c r="K310" s="335" t="s">
        <v>162</v>
      </c>
      <c r="L310" s="335"/>
      <c r="M310" s="335"/>
      <c r="N310" s="335"/>
      <c r="O310" s="7"/>
      <c r="P310" s="16"/>
      <c r="Q310" s="17"/>
      <c r="R310" s="18"/>
      <c r="S310" s="18"/>
      <c r="T310" s="19"/>
      <c r="U310" s="43"/>
      <c r="V310" s="44"/>
      <c r="W310" s="44"/>
      <c r="X310" s="44"/>
      <c r="Y310" s="45"/>
      <c r="Z310" s="202"/>
      <c r="AC310" s="337" t="b">
        <f t="shared" si="11"/>
        <v>0</v>
      </c>
    </row>
    <row r="311" spans="1:29" ht="20.100000000000001" customHeight="1" x14ac:dyDescent="0.15">
      <c r="A311" s="128"/>
      <c r="B311" s="202"/>
      <c r="E311" s="338"/>
      <c r="F311" s="339"/>
      <c r="G311" s="339"/>
      <c r="H311" s="57"/>
      <c r="I311" s="58"/>
      <c r="J311" s="336">
        <v>1406</v>
      </c>
      <c r="K311" s="335" t="s">
        <v>163</v>
      </c>
      <c r="L311" s="335"/>
      <c r="M311" s="335"/>
      <c r="N311" s="335"/>
      <c r="O311" s="7"/>
      <c r="P311" s="16"/>
      <c r="Q311" s="17"/>
      <c r="R311" s="18"/>
      <c r="S311" s="18"/>
      <c r="T311" s="19"/>
      <c r="U311" s="43"/>
      <c r="V311" s="44"/>
      <c r="W311" s="44"/>
      <c r="X311" s="44"/>
      <c r="Y311" s="45"/>
      <c r="Z311" s="202"/>
      <c r="AC311" s="337" t="b">
        <f t="shared" si="11"/>
        <v>0</v>
      </c>
    </row>
    <row r="312" spans="1:29" ht="20.100000000000001" customHeight="1" x14ac:dyDescent="0.15">
      <c r="A312" s="128">
        <f>IFERROR(IF(AND(TRIM($O312)&lt;&gt;"",$Q312=""),1001,0),3)</f>
        <v>0</v>
      </c>
      <c r="B312" s="202"/>
      <c r="E312" s="338"/>
      <c r="F312" s="339"/>
      <c r="G312" s="339"/>
      <c r="H312" s="59"/>
      <c r="I312" s="60"/>
      <c r="J312" s="336">
        <v>1499</v>
      </c>
      <c r="K312" s="335" t="s">
        <v>292</v>
      </c>
      <c r="L312" s="335"/>
      <c r="M312" s="335"/>
      <c r="N312" s="335"/>
      <c r="O312" s="7"/>
      <c r="P312" s="16"/>
      <c r="Q312" s="17"/>
      <c r="R312" s="18"/>
      <c r="S312" s="18"/>
      <c r="T312" s="19"/>
      <c r="U312" s="46"/>
      <c r="V312" s="47"/>
      <c r="W312" s="47"/>
      <c r="X312" s="47"/>
      <c r="Y312" s="48"/>
      <c r="Z312" s="202"/>
      <c r="AC312" s="337" t="b">
        <f t="shared" si="11"/>
        <v>0</v>
      </c>
    </row>
    <row r="313" spans="1:29" ht="20.100000000000001" customHeight="1" x14ac:dyDescent="0.15">
      <c r="A313" s="128">
        <f>IFERROR(IF(NOT(OR(AND(TRIM($H313)&lt;&gt;"",$AB313&gt;0), AND(TRIM($H313)="",$AB313=0))),1001,0),3)</f>
        <v>0</v>
      </c>
      <c r="B313" s="202"/>
      <c r="E313" s="338">
        <v>15</v>
      </c>
      <c r="F313" s="335" t="s">
        <v>164</v>
      </c>
      <c r="G313" s="335"/>
      <c r="H313" s="49"/>
      <c r="I313" s="50"/>
      <c r="J313" s="336">
        <v>1501</v>
      </c>
      <c r="K313" s="335" t="s">
        <v>165</v>
      </c>
      <c r="L313" s="335"/>
      <c r="M313" s="335"/>
      <c r="N313" s="335"/>
      <c r="O313" s="7"/>
      <c r="P313" s="16"/>
      <c r="Q313" s="17"/>
      <c r="R313" s="18"/>
      <c r="S313" s="18"/>
      <c r="T313" s="19"/>
      <c r="U313" s="40"/>
      <c r="V313" s="41"/>
      <c r="W313" s="41"/>
      <c r="X313" s="41"/>
      <c r="Y313" s="42"/>
      <c r="Z313" s="202"/>
      <c r="AB313" s="332">
        <f>COUNTIF($O313:$P316,"○")</f>
        <v>0</v>
      </c>
      <c r="AC313" s="333" t="b">
        <f>A313&lt;&gt;0</f>
        <v>0</v>
      </c>
    </row>
    <row r="314" spans="1:29" ht="20.100000000000001" customHeight="1" x14ac:dyDescent="0.15">
      <c r="A314" s="128"/>
      <c r="B314" s="202"/>
      <c r="E314" s="338"/>
      <c r="F314" s="339"/>
      <c r="G314" s="339"/>
      <c r="H314" s="51"/>
      <c r="I314" s="52"/>
      <c r="J314" s="336">
        <v>1502</v>
      </c>
      <c r="K314" s="335" t="s">
        <v>166</v>
      </c>
      <c r="L314" s="335"/>
      <c r="M314" s="335"/>
      <c r="N314" s="335"/>
      <c r="O314" s="7"/>
      <c r="P314" s="16"/>
      <c r="Q314" s="17"/>
      <c r="R314" s="18"/>
      <c r="S314" s="18"/>
      <c r="T314" s="19"/>
      <c r="U314" s="43"/>
      <c r="V314" s="44"/>
      <c r="W314" s="44"/>
      <c r="X314" s="44"/>
      <c r="Y314" s="45"/>
      <c r="Z314" s="202"/>
      <c r="AC314" s="337" t="b">
        <f t="shared" ref="AC314:AC377" si="12">AC313</f>
        <v>0</v>
      </c>
    </row>
    <row r="315" spans="1:29" ht="20.100000000000001" customHeight="1" x14ac:dyDescent="0.15">
      <c r="A315" s="128"/>
      <c r="B315" s="202"/>
      <c r="E315" s="338"/>
      <c r="F315" s="339"/>
      <c r="G315" s="339"/>
      <c r="H315" s="51"/>
      <c r="I315" s="52"/>
      <c r="J315" s="336">
        <v>1503</v>
      </c>
      <c r="K315" s="335" t="s">
        <v>167</v>
      </c>
      <c r="L315" s="335"/>
      <c r="M315" s="335"/>
      <c r="N315" s="335"/>
      <c r="O315" s="7"/>
      <c r="P315" s="16"/>
      <c r="Q315" s="17"/>
      <c r="R315" s="18"/>
      <c r="S315" s="18"/>
      <c r="T315" s="19"/>
      <c r="U315" s="43"/>
      <c r="V315" s="44"/>
      <c r="W315" s="44"/>
      <c r="X315" s="44"/>
      <c r="Y315" s="45"/>
      <c r="Z315" s="202"/>
      <c r="AC315" s="337" t="b">
        <f t="shared" si="12"/>
        <v>0</v>
      </c>
    </row>
    <row r="316" spans="1:29" ht="20.100000000000001" customHeight="1" x14ac:dyDescent="0.15">
      <c r="A316" s="128">
        <f>IFERROR(IF(AND(TRIM($O316)&lt;&gt;"",$Q316=""),1001,0),3)</f>
        <v>0</v>
      </c>
      <c r="B316" s="202"/>
      <c r="E316" s="338"/>
      <c r="F316" s="339"/>
      <c r="G316" s="339"/>
      <c r="H316" s="53"/>
      <c r="I316" s="54"/>
      <c r="J316" s="336">
        <v>1599</v>
      </c>
      <c r="K316" s="335" t="s">
        <v>293</v>
      </c>
      <c r="L316" s="335"/>
      <c r="M316" s="335"/>
      <c r="N316" s="335"/>
      <c r="O316" s="7"/>
      <c r="P316" s="16"/>
      <c r="Q316" s="17"/>
      <c r="R316" s="18"/>
      <c r="S316" s="18"/>
      <c r="T316" s="19"/>
      <c r="U316" s="46"/>
      <c r="V316" s="47"/>
      <c r="W316" s="47"/>
      <c r="X316" s="47"/>
      <c r="Y316" s="48"/>
      <c r="Z316" s="202"/>
      <c r="AC316" s="337" t="b">
        <f t="shared" si="12"/>
        <v>0</v>
      </c>
    </row>
    <row r="317" spans="1:29" ht="20.100000000000001" customHeight="1" x14ac:dyDescent="0.15">
      <c r="A317" s="128">
        <f>IFERROR(IF(NOT(OR(AND(TRIM($H317)&lt;&gt;"",$AB317&gt;0), AND(TRIM($H317)="",$AB317=0))),1001,0),3)</f>
        <v>0</v>
      </c>
      <c r="C317" s="170"/>
      <c r="E317" s="338">
        <v>16</v>
      </c>
      <c r="F317" s="335" t="s">
        <v>168</v>
      </c>
      <c r="G317" s="335"/>
      <c r="H317" s="49"/>
      <c r="I317" s="50"/>
      <c r="J317" s="336">
        <v>1601</v>
      </c>
      <c r="K317" s="335" t="s">
        <v>169</v>
      </c>
      <c r="L317" s="335"/>
      <c r="M317" s="335"/>
      <c r="N317" s="335"/>
      <c r="O317" s="7"/>
      <c r="P317" s="16"/>
      <c r="Q317" s="17"/>
      <c r="R317" s="18"/>
      <c r="S317" s="18"/>
      <c r="T317" s="19"/>
      <c r="U317" s="40"/>
      <c r="V317" s="41"/>
      <c r="W317" s="41"/>
      <c r="X317" s="41"/>
      <c r="Y317" s="42"/>
      <c r="Z317" s="202"/>
      <c r="AB317" s="332">
        <f>COUNTIF($O317:$P320,"○")</f>
        <v>0</v>
      </c>
      <c r="AC317" s="333" t="b">
        <f>A317&lt;&gt;0</f>
        <v>0</v>
      </c>
    </row>
    <row r="318" spans="1:29" ht="20.100000000000001" customHeight="1" x14ac:dyDescent="0.15">
      <c r="A318" s="128"/>
      <c r="C318" s="170"/>
      <c r="E318" s="338"/>
      <c r="F318" s="339"/>
      <c r="G318" s="339"/>
      <c r="H318" s="51"/>
      <c r="I318" s="52"/>
      <c r="J318" s="336">
        <v>1602</v>
      </c>
      <c r="K318" s="335" t="s">
        <v>170</v>
      </c>
      <c r="L318" s="335"/>
      <c r="M318" s="335"/>
      <c r="N318" s="335"/>
      <c r="O318" s="7"/>
      <c r="P318" s="16"/>
      <c r="Q318" s="17"/>
      <c r="R318" s="18"/>
      <c r="S318" s="18"/>
      <c r="T318" s="19"/>
      <c r="U318" s="43"/>
      <c r="V318" s="44"/>
      <c r="W318" s="44"/>
      <c r="X318" s="44"/>
      <c r="Y318" s="45"/>
      <c r="Z318" s="202"/>
      <c r="AC318" s="337" t="b">
        <f t="shared" si="12"/>
        <v>0</v>
      </c>
    </row>
    <row r="319" spans="1:29" ht="20.100000000000001" customHeight="1" x14ac:dyDescent="0.15">
      <c r="A319" s="128"/>
      <c r="C319" s="170"/>
      <c r="E319" s="338"/>
      <c r="F319" s="339"/>
      <c r="G319" s="339"/>
      <c r="H319" s="51"/>
      <c r="I319" s="52"/>
      <c r="J319" s="336">
        <v>1603</v>
      </c>
      <c r="K319" s="335" t="s">
        <v>171</v>
      </c>
      <c r="L319" s="335"/>
      <c r="M319" s="335"/>
      <c r="N319" s="335"/>
      <c r="O319" s="7"/>
      <c r="P319" s="16"/>
      <c r="Q319" s="17"/>
      <c r="R319" s="18"/>
      <c r="S319" s="18"/>
      <c r="T319" s="19"/>
      <c r="U319" s="43"/>
      <c r="V319" s="44"/>
      <c r="W319" s="44"/>
      <c r="X319" s="44"/>
      <c r="Y319" s="45"/>
      <c r="Z319" s="202"/>
      <c r="AC319" s="337" t="b">
        <f t="shared" si="12"/>
        <v>0</v>
      </c>
    </row>
    <row r="320" spans="1:29" ht="20.100000000000001" customHeight="1" x14ac:dyDescent="0.15">
      <c r="A320" s="128">
        <f>IFERROR(IF(AND(TRIM($O320)&lt;&gt;"",$Q320=""),1001,0),3)</f>
        <v>0</v>
      </c>
      <c r="C320" s="170"/>
      <c r="E320" s="338"/>
      <c r="F320" s="339"/>
      <c r="G320" s="339"/>
      <c r="H320" s="53"/>
      <c r="I320" s="54"/>
      <c r="J320" s="336">
        <v>1699</v>
      </c>
      <c r="K320" s="335" t="s">
        <v>294</v>
      </c>
      <c r="L320" s="335"/>
      <c r="M320" s="335"/>
      <c r="N320" s="335"/>
      <c r="O320" s="7"/>
      <c r="P320" s="16"/>
      <c r="Q320" s="17"/>
      <c r="R320" s="18"/>
      <c r="S320" s="18"/>
      <c r="T320" s="19"/>
      <c r="U320" s="46"/>
      <c r="V320" s="47"/>
      <c r="W320" s="47"/>
      <c r="X320" s="47"/>
      <c r="Y320" s="48"/>
      <c r="Z320" s="202"/>
      <c r="AC320" s="337" t="b">
        <f t="shared" si="12"/>
        <v>0</v>
      </c>
    </row>
    <row r="321" spans="1:29" ht="20.100000000000001" customHeight="1" x14ac:dyDescent="0.15">
      <c r="A321" s="128">
        <f>IFERROR(IF(NOT(OR(AND(TRIM($H321)&lt;&gt;"",$AB321&gt;0), AND(TRIM($H321)="",$AB321=0))),1001,0),3)</f>
        <v>0</v>
      </c>
      <c r="C321" s="170"/>
      <c r="E321" s="338">
        <v>17</v>
      </c>
      <c r="F321" s="335" t="s">
        <v>172</v>
      </c>
      <c r="G321" s="335"/>
      <c r="H321" s="49"/>
      <c r="I321" s="50"/>
      <c r="J321" s="336">
        <v>1701</v>
      </c>
      <c r="K321" s="335" t="s">
        <v>173</v>
      </c>
      <c r="L321" s="335"/>
      <c r="M321" s="335"/>
      <c r="N321" s="335"/>
      <c r="O321" s="7"/>
      <c r="P321" s="16"/>
      <c r="Q321" s="17"/>
      <c r="R321" s="18"/>
      <c r="S321" s="18"/>
      <c r="T321" s="19"/>
      <c r="U321" s="40"/>
      <c r="V321" s="41"/>
      <c r="W321" s="41"/>
      <c r="X321" s="41"/>
      <c r="Y321" s="42"/>
      <c r="Z321" s="202"/>
      <c r="AB321" s="332">
        <f>COUNTIF($O321:$P323,"○")</f>
        <v>0</v>
      </c>
      <c r="AC321" s="333" t="b">
        <f>A321&lt;&gt;0</f>
        <v>0</v>
      </c>
    </row>
    <row r="322" spans="1:29" ht="20.100000000000001" customHeight="1" x14ac:dyDescent="0.15">
      <c r="A322" s="128"/>
      <c r="C322" s="170"/>
      <c r="E322" s="338"/>
      <c r="F322" s="339"/>
      <c r="G322" s="339"/>
      <c r="H322" s="51"/>
      <c r="I322" s="52"/>
      <c r="J322" s="336">
        <v>1702</v>
      </c>
      <c r="K322" s="335" t="s">
        <v>174</v>
      </c>
      <c r="L322" s="335"/>
      <c r="M322" s="335"/>
      <c r="N322" s="335"/>
      <c r="O322" s="7"/>
      <c r="P322" s="16"/>
      <c r="Q322" s="17"/>
      <c r="R322" s="18"/>
      <c r="S322" s="18"/>
      <c r="T322" s="19"/>
      <c r="U322" s="43"/>
      <c r="V322" s="44"/>
      <c r="W322" s="44"/>
      <c r="X322" s="44"/>
      <c r="Y322" s="45"/>
      <c r="Z322" s="202"/>
      <c r="AC322" s="337" t="b">
        <f t="shared" si="12"/>
        <v>0</v>
      </c>
    </row>
    <row r="323" spans="1:29" ht="20.100000000000001" customHeight="1" x14ac:dyDescent="0.15">
      <c r="A323" s="128">
        <f>IFERROR(IF(AND(TRIM($O323)&lt;&gt;"",$Q323=""),1001,0),3)</f>
        <v>0</v>
      </c>
      <c r="C323" s="170"/>
      <c r="E323" s="338"/>
      <c r="F323" s="339"/>
      <c r="G323" s="339"/>
      <c r="H323" s="53"/>
      <c r="I323" s="54"/>
      <c r="J323" s="336">
        <v>1799</v>
      </c>
      <c r="K323" s="335" t="s">
        <v>295</v>
      </c>
      <c r="L323" s="335"/>
      <c r="M323" s="335"/>
      <c r="N323" s="335"/>
      <c r="O323" s="7"/>
      <c r="P323" s="16"/>
      <c r="Q323" s="17"/>
      <c r="R323" s="18"/>
      <c r="S323" s="18"/>
      <c r="T323" s="19"/>
      <c r="U323" s="46"/>
      <c r="V323" s="47"/>
      <c r="W323" s="47"/>
      <c r="X323" s="47"/>
      <c r="Y323" s="48"/>
      <c r="Z323" s="202"/>
      <c r="AC323" s="337" t="b">
        <f t="shared" si="12"/>
        <v>0</v>
      </c>
    </row>
    <row r="324" spans="1:29" ht="20.100000000000001" customHeight="1" x14ac:dyDescent="0.15">
      <c r="A324" s="128">
        <f>IFERROR(IF(NOT(OR(AND(TRIM($H324)&lt;&gt;"",$AB324&gt;0), AND(TRIM($H324)="",$AB324=0))),1001,0),3)</f>
        <v>0</v>
      </c>
      <c r="C324" s="170"/>
      <c r="E324" s="340">
        <v>18</v>
      </c>
      <c r="F324" s="335" t="s">
        <v>175</v>
      </c>
      <c r="G324" s="335"/>
      <c r="H324" s="49"/>
      <c r="I324" s="50"/>
      <c r="J324" s="336">
        <v>1801</v>
      </c>
      <c r="K324" s="335" t="s">
        <v>383</v>
      </c>
      <c r="L324" s="335"/>
      <c r="M324" s="335"/>
      <c r="N324" s="335"/>
      <c r="O324" s="7"/>
      <c r="P324" s="16"/>
      <c r="Q324" s="17"/>
      <c r="R324" s="18"/>
      <c r="S324" s="18"/>
      <c r="T324" s="19"/>
      <c r="U324" s="40"/>
      <c r="V324" s="41"/>
      <c r="W324" s="41"/>
      <c r="X324" s="41"/>
      <c r="Y324" s="42"/>
      <c r="Z324" s="202"/>
      <c r="AB324" s="332">
        <f>COUNTIF($O324:$P329,"○")</f>
        <v>0</v>
      </c>
      <c r="AC324" s="333" t="b">
        <f>A324&lt;&gt;0</f>
        <v>0</v>
      </c>
    </row>
    <row r="325" spans="1:29" ht="20.100000000000001" customHeight="1" x14ac:dyDescent="0.15">
      <c r="A325" s="128"/>
      <c r="C325" s="170"/>
      <c r="E325" s="340"/>
      <c r="F325" s="339"/>
      <c r="G325" s="339"/>
      <c r="H325" s="51"/>
      <c r="I325" s="52"/>
      <c r="J325" s="336">
        <v>1802</v>
      </c>
      <c r="K325" s="335" t="s">
        <v>176</v>
      </c>
      <c r="L325" s="335"/>
      <c r="M325" s="335"/>
      <c r="N325" s="335"/>
      <c r="O325" s="7"/>
      <c r="P325" s="16"/>
      <c r="Q325" s="17"/>
      <c r="R325" s="18"/>
      <c r="S325" s="18"/>
      <c r="T325" s="19"/>
      <c r="U325" s="43"/>
      <c r="V325" s="44"/>
      <c r="W325" s="44"/>
      <c r="X325" s="44"/>
      <c r="Y325" s="45"/>
      <c r="Z325" s="202"/>
      <c r="AC325" s="337" t="b">
        <f t="shared" si="12"/>
        <v>0</v>
      </c>
    </row>
    <row r="326" spans="1:29" ht="20.100000000000001" customHeight="1" x14ac:dyDescent="0.15">
      <c r="A326" s="128"/>
      <c r="C326" s="170"/>
      <c r="E326" s="340"/>
      <c r="F326" s="339"/>
      <c r="G326" s="339"/>
      <c r="H326" s="51"/>
      <c r="I326" s="52"/>
      <c r="J326" s="336">
        <v>1803</v>
      </c>
      <c r="K326" s="335" t="s">
        <v>177</v>
      </c>
      <c r="L326" s="335"/>
      <c r="M326" s="335"/>
      <c r="N326" s="335"/>
      <c r="O326" s="7"/>
      <c r="P326" s="16"/>
      <c r="Q326" s="17"/>
      <c r="R326" s="18"/>
      <c r="S326" s="18"/>
      <c r="T326" s="19"/>
      <c r="U326" s="43"/>
      <c r="V326" s="44"/>
      <c r="W326" s="44"/>
      <c r="X326" s="44"/>
      <c r="Y326" s="45"/>
      <c r="Z326" s="202"/>
      <c r="AC326" s="337" t="b">
        <f t="shared" si="12"/>
        <v>0</v>
      </c>
    </row>
    <row r="327" spans="1:29" ht="20.100000000000001" customHeight="1" x14ac:dyDescent="0.15">
      <c r="A327" s="128"/>
      <c r="C327" s="170"/>
      <c r="E327" s="340"/>
      <c r="F327" s="339"/>
      <c r="G327" s="339"/>
      <c r="H327" s="51"/>
      <c r="I327" s="52"/>
      <c r="J327" s="336">
        <v>1804</v>
      </c>
      <c r="K327" s="335" t="s">
        <v>178</v>
      </c>
      <c r="L327" s="335"/>
      <c r="M327" s="335"/>
      <c r="N327" s="335"/>
      <c r="O327" s="7"/>
      <c r="P327" s="16"/>
      <c r="Q327" s="17"/>
      <c r="R327" s="18"/>
      <c r="S327" s="18"/>
      <c r="T327" s="19"/>
      <c r="U327" s="43"/>
      <c r="V327" s="44"/>
      <c r="W327" s="44"/>
      <c r="X327" s="44"/>
      <c r="Y327" s="45"/>
      <c r="Z327" s="202"/>
      <c r="AC327" s="337" t="b">
        <f t="shared" si="12"/>
        <v>0</v>
      </c>
    </row>
    <row r="328" spans="1:29" ht="20.100000000000001" customHeight="1" x14ac:dyDescent="0.15">
      <c r="A328" s="128"/>
      <c r="C328" s="170"/>
      <c r="E328" s="340"/>
      <c r="F328" s="339"/>
      <c r="G328" s="339"/>
      <c r="H328" s="51"/>
      <c r="I328" s="52"/>
      <c r="J328" s="336">
        <v>1806</v>
      </c>
      <c r="K328" s="335" t="s">
        <v>179</v>
      </c>
      <c r="L328" s="335"/>
      <c r="M328" s="335"/>
      <c r="N328" s="335"/>
      <c r="O328" s="7"/>
      <c r="P328" s="16"/>
      <c r="Q328" s="17"/>
      <c r="R328" s="18"/>
      <c r="S328" s="18"/>
      <c r="T328" s="19"/>
      <c r="U328" s="43"/>
      <c r="V328" s="44"/>
      <c r="W328" s="44"/>
      <c r="X328" s="44"/>
      <c r="Y328" s="45"/>
      <c r="Z328" s="202"/>
      <c r="AC328" s="337" t="b">
        <f t="shared" si="12"/>
        <v>0</v>
      </c>
    </row>
    <row r="329" spans="1:29" ht="20.100000000000001" customHeight="1" x14ac:dyDescent="0.15">
      <c r="A329" s="128">
        <f>IFERROR(IF(AND(TRIM($O329)&lt;&gt;"",$Q329=""),1001,0),3)</f>
        <v>0</v>
      </c>
      <c r="C329" s="170"/>
      <c r="E329" s="340"/>
      <c r="F329" s="339"/>
      <c r="G329" s="339"/>
      <c r="H329" s="53"/>
      <c r="I329" s="54"/>
      <c r="J329" s="336">
        <v>1899</v>
      </c>
      <c r="K329" s="335" t="s">
        <v>296</v>
      </c>
      <c r="L329" s="335"/>
      <c r="M329" s="335"/>
      <c r="N329" s="335"/>
      <c r="O329" s="7"/>
      <c r="P329" s="16"/>
      <c r="Q329" s="17"/>
      <c r="R329" s="18"/>
      <c r="S329" s="18"/>
      <c r="T329" s="19"/>
      <c r="U329" s="46"/>
      <c r="V329" s="47"/>
      <c r="W329" s="47"/>
      <c r="X329" s="47"/>
      <c r="Y329" s="48"/>
      <c r="Z329" s="202"/>
      <c r="AC329" s="337" t="b">
        <f t="shared" si="12"/>
        <v>0</v>
      </c>
    </row>
    <row r="330" spans="1:29" ht="20.100000000000001" customHeight="1" x14ac:dyDescent="0.15">
      <c r="A330" s="128">
        <f>IFERROR(IF(NOT(OR(AND(TRIM($H330)&lt;&gt;"",$AB330&gt;0), AND(TRIM($H330)="",$AB330=0))),1001,0),3)</f>
        <v>0</v>
      </c>
      <c r="C330" s="170"/>
      <c r="E330" s="338">
        <v>19</v>
      </c>
      <c r="F330" s="335" t="s">
        <v>180</v>
      </c>
      <c r="G330" s="335"/>
      <c r="H330" s="49"/>
      <c r="I330" s="50"/>
      <c r="J330" s="336">
        <v>1901</v>
      </c>
      <c r="K330" s="335" t="s">
        <v>181</v>
      </c>
      <c r="L330" s="335"/>
      <c r="M330" s="335"/>
      <c r="N330" s="335"/>
      <c r="O330" s="7"/>
      <c r="P330" s="16"/>
      <c r="Q330" s="17"/>
      <c r="R330" s="18"/>
      <c r="S330" s="18"/>
      <c r="T330" s="19"/>
      <c r="U330" s="40"/>
      <c r="V330" s="41"/>
      <c r="W330" s="41"/>
      <c r="X330" s="41"/>
      <c r="Y330" s="42"/>
      <c r="Z330" s="202"/>
      <c r="AB330" s="332">
        <f>COUNTIF($O330:$P333,"○")</f>
        <v>0</v>
      </c>
      <c r="AC330" s="333" t="b">
        <f>A330&lt;&gt;0</f>
        <v>0</v>
      </c>
    </row>
    <row r="331" spans="1:29" ht="20.100000000000001" customHeight="1" x14ac:dyDescent="0.15">
      <c r="A331" s="128"/>
      <c r="C331" s="170"/>
      <c r="E331" s="338"/>
      <c r="F331" s="339"/>
      <c r="G331" s="339"/>
      <c r="H331" s="51"/>
      <c r="I331" s="52"/>
      <c r="J331" s="336">
        <v>1902</v>
      </c>
      <c r="K331" s="335" t="s">
        <v>182</v>
      </c>
      <c r="L331" s="335"/>
      <c r="M331" s="335"/>
      <c r="N331" s="335"/>
      <c r="O331" s="7"/>
      <c r="P331" s="16"/>
      <c r="Q331" s="17"/>
      <c r="R331" s="18"/>
      <c r="S331" s="18"/>
      <c r="T331" s="19"/>
      <c r="U331" s="43"/>
      <c r="V331" s="44"/>
      <c r="W331" s="44"/>
      <c r="X331" s="44"/>
      <c r="Y331" s="45"/>
      <c r="Z331" s="202"/>
      <c r="AC331" s="337" t="b">
        <f t="shared" si="12"/>
        <v>0</v>
      </c>
    </row>
    <row r="332" spans="1:29" ht="20.100000000000001" customHeight="1" x14ac:dyDescent="0.15">
      <c r="A332" s="128"/>
      <c r="C332" s="170"/>
      <c r="E332" s="338"/>
      <c r="F332" s="339"/>
      <c r="G332" s="339"/>
      <c r="H332" s="51"/>
      <c r="I332" s="52"/>
      <c r="J332" s="336">
        <v>1903</v>
      </c>
      <c r="K332" s="335" t="s">
        <v>183</v>
      </c>
      <c r="L332" s="335"/>
      <c r="M332" s="335"/>
      <c r="N332" s="335"/>
      <c r="O332" s="7"/>
      <c r="P332" s="16"/>
      <c r="Q332" s="17"/>
      <c r="R332" s="18"/>
      <c r="S332" s="18"/>
      <c r="T332" s="19"/>
      <c r="U332" s="43"/>
      <c r="V332" s="44"/>
      <c r="W332" s="44"/>
      <c r="X332" s="44"/>
      <c r="Y332" s="45"/>
      <c r="Z332" s="202"/>
      <c r="AC332" s="337" t="b">
        <f t="shared" si="12"/>
        <v>0</v>
      </c>
    </row>
    <row r="333" spans="1:29" ht="20.100000000000001" customHeight="1" x14ac:dyDescent="0.15">
      <c r="A333" s="128">
        <f>IFERROR(IF(AND(TRIM($O333)&lt;&gt;"",$Q333=""),1001,0),3)</f>
        <v>0</v>
      </c>
      <c r="C333" s="170"/>
      <c r="E333" s="338"/>
      <c r="F333" s="339"/>
      <c r="G333" s="339"/>
      <c r="H333" s="53"/>
      <c r="I333" s="54"/>
      <c r="J333" s="336">
        <v>1999</v>
      </c>
      <c r="K333" s="335" t="s">
        <v>297</v>
      </c>
      <c r="L333" s="335"/>
      <c r="M333" s="335"/>
      <c r="N333" s="335"/>
      <c r="O333" s="7"/>
      <c r="P333" s="16"/>
      <c r="Q333" s="17"/>
      <c r="R333" s="18"/>
      <c r="S333" s="18"/>
      <c r="T333" s="19"/>
      <c r="U333" s="46"/>
      <c r="V333" s="47"/>
      <c r="W333" s="47"/>
      <c r="X333" s="47"/>
      <c r="Y333" s="48"/>
      <c r="Z333" s="202"/>
      <c r="AC333" s="337" t="b">
        <f t="shared" si="12"/>
        <v>0</v>
      </c>
    </row>
    <row r="334" spans="1:29" ht="20.100000000000001" customHeight="1" x14ac:dyDescent="0.15">
      <c r="A334" s="128">
        <f>IFERROR(IF(NOT(OR(AND(TRIM($H334)&lt;&gt;"",$AB334&gt;0), AND(TRIM($H334)="",$AB334=0))),1001,0),3)</f>
        <v>0</v>
      </c>
      <c r="C334" s="170"/>
      <c r="E334" s="338">
        <v>20</v>
      </c>
      <c r="F334" s="335" t="s">
        <v>184</v>
      </c>
      <c r="G334" s="335"/>
      <c r="H334" s="49"/>
      <c r="I334" s="50"/>
      <c r="J334" s="336">
        <v>2001</v>
      </c>
      <c r="K334" s="335" t="s">
        <v>185</v>
      </c>
      <c r="L334" s="335"/>
      <c r="M334" s="335"/>
      <c r="N334" s="335"/>
      <c r="O334" s="7"/>
      <c r="P334" s="16"/>
      <c r="Q334" s="17"/>
      <c r="R334" s="18"/>
      <c r="S334" s="18"/>
      <c r="T334" s="19"/>
      <c r="U334" s="40"/>
      <c r="V334" s="41"/>
      <c r="W334" s="41"/>
      <c r="X334" s="41"/>
      <c r="Y334" s="42"/>
      <c r="Z334" s="202"/>
      <c r="AB334" s="332">
        <f>COUNTIF($O334:$P338,"○")</f>
        <v>0</v>
      </c>
      <c r="AC334" s="333" t="b">
        <f>A334&lt;&gt;0</f>
        <v>0</v>
      </c>
    </row>
    <row r="335" spans="1:29" ht="20.100000000000001" customHeight="1" x14ac:dyDescent="0.15">
      <c r="A335" s="128"/>
      <c r="C335" s="170"/>
      <c r="E335" s="338"/>
      <c r="F335" s="335"/>
      <c r="G335" s="335"/>
      <c r="H335" s="51"/>
      <c r="I335" s="52"/>
      <c r="J335" s="336">
        <v>2002</v>
      </c>
      <c r="K335" s="335" t="s">
        <v>186</v>
      </c>
      <c r="L335" s="335"/>
      <c r="M335" s="335"/>
      <c r="N335" s="335"/>
      <c r="O335" s="7"/>
      <c r="P335" s="16"/>
      <c r="Q335" s="17"/>
      <c r="R335" s="18"/>
      <c r="S335" s="18"/>
      <c r="T335" s="19"/>
      <c r="U335" s="43"/>
      <c r="V335" s="44"/>
      <c r="W335" s="44"/>
      <c r="X335" s="44"/>
      <c r="Y335" s="45"/>
      <c r="Z335" s="202"/>
      <c r="AC335" s="337" t="b">
        <f t="shared" si="12"/>
        <v>0</v>
      </c>
    </row>
    <row r="336" spans="1:29" ht="20.100000000000001" customHeight="1" x14ac:dyDescent="0.15">
      <c r="A336" s="128"/>
      <c r="C336" s="170"/>
      <c r="E336" s="338"/>
      <c r="F336" s="335"/>
      <c r="G336" s="335"/>
      <c r="H336" s="51"/>
      <c r="I336" s="52"/>
      <c r="J336" s="336">
        <v>2003</v>
      </c>
      <c r="K336" s="335" t="s">
        <v>187</v>
      </c>
      <c r="L336" s="335"/>
      <c r="M336" s="335"/>
      <c r="N336" s="335"/>
      <c r="O336" s="7"/>
      <c r="P336" s="16"/>
      <c r="Q336" s="17"/>
      <c r="R336" s="18"/>
      <c r="S336" s="18"/>
      <c r="T336" s="19"/>
      <c r="U336" s="43"/>
      <c r="V336" s="44"/>
      <c r="W336" s="44"/>
      <c r="X336" s="44"/>
      <c r="Y336" s="45"/>
      <c r="Z336" s="202"/>
      <c r="AC336" s="337" t="b">
        <f t="shared" si="12"/>
        <v>0</v>
      </c>
    </row>
    <row r="337" spans="1:29" ht="20.100000000000001" customHeight="1" x14ac:dyDescent="0.15">
      <c r="A337" s="128"/>
      <c r="C337" s="170"/>
      <c r="E337" s="338"/>
      <c r="F337" s="335"/>
      <c r="G337" s="335"/>
      <c r="H337" s="51"/>
      <c r="I337" s="52"/>
      <c r="J337" s="336">
        <v>2004</v>
      </c>
      <c r="K337" s="335" t="s">
        <v>188</v>
      </c>
      <c r="L337" s="335"/>
      <c r="M337" s="335"/>
      <c r="N337" s="335"/>
      <c r="O337" s="7"/>
      <c r="P337" s="16"/>
      <c r="Q337" s="17"/>
      <c r="R337" s="18"/>
      <c r="S337" s="18"/>
      <c r="T337" s="19"/>
      <c r="U337" s="43"/>
      <c r="V337" s="44"/>
      <c r="W337" s="44"/>
      <c r="X337" s="44"/>
      <c r="Y337" s="45"/>
      <c r="Z337" s="202"/>
      <c r="AC337" s="337" t="b">
        <f t="shared" si="12"/>
        <v>0</v>
      </c>
    </row>
    <row r="338" spans="1:29" ht="20.100000000000001" customHeight="1" x14ac:dyDescent="0.15">
      <c r="A338" s="128">
        <f>IFERROR(IF(AND(TRIM($O338)&lt;&gt;"",$Q338=""),1001,0),3)</f>
        <v>0</v>
      </c>
      <c r="C338" s="170"/>
      <c r="E338" s="338"/>
      <c r="F338" s="335"/>
      <c r="G338" s="335"/>
      <c r="H338" s="53"/>
      <c r="I338" s="54"/>
      <c r="J338" s="336">
        <v>2099</v>
      </c>
      <c r="K338" s="335" t="s">
        <v>298</v>
      </c>
      <c r="L338" s="335"/>
      <c r="M338" s="335"/>
      <c r="N338" s="335"/>
      <c r="O338" s="7"/>
      <c r="P338" s="16"/>
      <c r="Q338" s="17"/>
      <c r="R338" s="18"/>
      <c r="S338" s="18"/>
      <c r="T338" s="19"/>
      <c r="U338" s="46"/>
      <c r="V338" s="47"/>
      <c r="W338" s="47"/>
      <c r="X338" s="47"/>
      <c r="Y338" s="48"/>
      <c r="Z338" s="202"/>
      <c r="AC338" s="337" t="b">
        <f t="shared" si="12"/>
        <v>0</v>
      </c>
    </row>
    <row r="339" spans="1:29" ht="20.100000000000001" customHeight="1" x14ac:dyDescent="0.15">
      <c r="A339" s="128">
        <f>IFERROR(IF(NOT(OR(AND(TRIM($H339)&lt;&gt;"",$AB339&gt;0), AND(TRIM($H339)="",$AB339=0))),1001,0),3)</f>
        <v>0</v>
      </c>
      <c r="C339" s="170"/>
      <c r="E339" s="338">
        <v>21</v>
      </c>
      <c r="F339" s="335" t="s">
        <v>189</v>
      </c>
      <c r="G339" s="335"/>
      <c r="H339" s="49"/>
      <c r="I339" s="50"/>
      <c r="J339" s="336">
        <v>2101</v>
      </c>
      <c r="K339" s="335" t="s">
        <v>189</v>
      </c>
      <c r="L339" s="335"/>
      <c r="M339" s="335"/>
      <c r="N339" s="335"/>
      <c r="O339" s="7"/>
      <c r="P339" s="16"/>
      <c r="Q339" s="17"/>
      <c r="R339" s="18"/>
      <c r="S339" s="18"/>
      <c r="T339" s="19"/>
      <c r="U339" s="40"/>
      <c r="V339" s="41"/>
      <c r="W339" s="41"/>
      <c r="X339" s="41"/>
      <c r="Y339" s="42"/>
      <c r="Z339" s="202"/>
      <c r="AB339" s="332">
        <f>COUNTIF($O339:$P341,"○")</f>
        <v>0</v>
      </c>
      <c r="AC339" s="333" t="b">
        <f>A339&lt;&gt;0</f>
        <v>0</v>
      </c>
    </row>
    <row r="340" spans="1:29" ht="20.100000000000001" customHeight="1" x14ac:dyDescent="0.15">
      <c r="A340" s="128"/>
      <c r="C340" s="170"/>
      <c r="E340" s="338"/>
      <c r="F340" s="339"/>
      <c r="G340" s="339"/>
      <c r="H340" s="51"/>
      <c r="I340" s="52"/>
      <c r="J340" s="336">
        <v>2102</v>
      </c>
      <c r="K340" s="335" t="s">
        <v>190</v>
      </c>
      <c r="L340" s="335"/>
      <c r="M340" s="335"/>
      <c r="N340" s="335"/>
      <c r="O340" s="7"/>
      <c r="P340" s="16"/>
      <c r="Q340" s="17"/>
      <c r="R340" s="18"/>
      <c r="S340" s="18"/>
      <c r="T340" s="19"/>
      <c r="U340" s="43"/>
      <c r="V340" s="44"/>
      <c r="W340" s="44"/>
      <c r="X340" s="44"/>
      <c r="Y340" s="45"/>
      <c r="Z340" s="202"/>
      <c r="AC340" s="337" t="b">
        <f t="shared" si="12"/>
        <v>0</v>
      </c>
    </row>
    <row r="341" spans="1:29" ht="20.100000000000001" customHeight="1" x14ac:dyDescent="0.15">
      <c r="A341" s="128">
        <f>IFERROR(IF(AND(TRIM($O341)&lt;&gt;"",$Q341=""),1001,0),3)</f>
        <v>0</v>
      </c>
      <c r="C341" s="170"/>
      <c r="E341" s="338"/>
      <c r="F341" s="339"/>
      <c r="G341" s="339"/>
      <c r="H341" s="53"/>
      <c r="I341" s="54"/>
      <c r="J341" s="336">
        <v>2199</v>
      </c>
      <c r="K341" s="335" t="s">
        <v>299</v>
      </c>
      <c r="L341" s="335"/>
      <c r="M341" s="335"/>
      <c r="N341" s="335"/>
      <c r="O341" s="7"/>
      <c r="P341" s="16"/>
      <c r="Q341" s="17"/>
      <c r="R341" s="18"/>
      <c r="S341" s="18"/>
      <c r="T341" s="19"/>
      <c r="U341" s="46"/>
      <c r="V341" s="47"/>
      <c r="W341" s="47"/>
      <c r="X341" s="47"/>
      <c r="Y341" s="48"/>
      <c r="Z341" s="202"/>
      <c r="AC341" s="337" t="b">
        <f t="shared" si="12"/>
        <v>0</v>
      </c>
    </row>
    <row r="342" spans="1:29" ht="20.100000000000001" customHeight="1" x14ac:dyDescent="0.15">
      <c r="A342" s="128">
        <f>IFERROR(IF(NOT(OR(AND(TRIM($H342)&lt;&gt;"",$AB342&gt;0), AND(TRIM($H342)="",$AB342=0))),1001,0),3)</f>
        <v>0</v>
      </c>
      <c r="C342" s="170"/>
      <c r="E342" s="340">
        <v>22</v>
      </c>
      <c r="F342" s="335" t="s">
        <v>191</v>
      </c>
      <c r="G342" s="335"/>
      <c r="H342" s="49"/>
      <c r="I342" s="50"/>
      <c r="J342" s="336">
        <v>2201</v>
      </c>
      <c r="K342" s="335" t="s">
        <v>192</v>
      </c>
      <c r="L342" s="335"/>
      <c r="M342" s="335"/>
      <c r="N342" s="335"/>
      <c r="O342" s="7"/>
      <c r="P342" s="16"/>
      <c r="Q342" s="17"/>
      <c r="R342" s="18"/>
      <c r="S342" s="18"/>
      <c r="T342" s="19"/>
      <c r="U342" s="40"/>
      <c r="V342" s="41"/>
      <c r="W342" s="41"/>
      <c r="X342" s="41"/>
      <c r="Y342" s="42"/>
      <c r="Z342" s="202"/>
      <c r="AB342" s="332">
        <f>COUNTIF($O342:$P346,"○")</f>
        <v>0</v>
      </c>
      <c r="AC342" s="333" t="b">
        <f>A342&lt;&gt;0</f>
        <v>0</v>
      </c>
    </row>
    <row r="343" spans="1:29" ht="20.100000000000001" customHeight="1" x14ac:dyDescent="0.15">
      <c r="A343" s="128"/>
      <c r="C343" s="170"/>
      <c r="E343" s="340"/>
      <c r="F343" s="339"/>
      <c r="G343" s="339"/>
      <c r="H343" s="51"/>
      <c r="I343" s="52"/>
      <c r="J343" s="336">
        <v>2202</v>
      </c>
      <c r="K343" s="335" t="s">
        <v>193</v>
      </c>
      <c r="L343" s="335"/>
      <c r="M343" s="335"/>
      <c r="N343" s="335"/>
      <c r="O343" s="7"/>
      <c r="P343" s="16"/>
      <c r="Q343" s="17"/>
      <c r="R343" s="18"/>
      <c r="S343" s="18"/>
      <c r="T343" s="19"/>
      <c r="U343" s="43"/>
      <c r="V343" s="44"/>
      <c r="W343" s="44"/>
      <c r="X343" s="44"/>
      <c r="Y343" s="45"/>
      <c r="Z343" s="202"/>
      <c r="AC343" s="337" t="b">
        <f t="shared" si="12"/>
        <v>0</v>
      </c>
    </row>
    <row r="344" spans="1:29" ht="20.100000000000001" customHeight="1" x14ac:dyDescent="0.15">
      <c r="A344" s="128"/>
      <c r="C344" s="170"/>
      <c r="E344" s="340"/>
      <c r="F344" s="339"/>
      <c r="G344" s="339"/>
      <c r="H344" s="51"/>
      <c r="I344" s="52"/>
      <c r="J344" s="336">
        <v>2203</v>
      </c>
      <c r="K344" s="335" t="s">
        <v>194</v>
      </c>
      <c r="L344" s="335"/>
      <c r="M344" s="335"/>
      <c r="N344" s="335"/>
      <c r="O344" s="7"/>
      <c r="P344" s="16"/>
      <c r="Q344" s="17"/>
      <c r="R344" s="18"/>
      <c r="S344" s="18"/>
      <c r="T344" s="19"/>
      <c r="U344" s="43"/>
      <c r="V344" s="44"/>
      <c r="W344" s="44"/>
      <c r="X344" s="44"/>
      <c r="Y344" s="45"/>
      <c r="Z344" s="202"/>
      <c r="AC344" s="337" t="b">
        <f t="shared" si="12"/>
        <v>0</v>
      </c>
    </row>
    <row r="345" spans="1:29" ht="20.100000000000001" customHeight="1" x14ac:dyDescent="0.15">
      <c r="A345" s="128"/>
      <c r="C345" s="170"/>
      <c r="E345" s="340"/>
      <c r="F345" s="339"/>
      <c r="G345" s="339"/>
      <c r="H345" s="51"/>
      <c r="I345" s="52"/>
      <c r="J345" s="336">
        <v>2204</v>
      </c>
      <c r="K345" s="335" t="s">
        <v>195</v>
      </c>
      <c r="L345" s="335"/>
      <c r="M345" s="335"/>
      <c r="N345" s="335"/>
      <c r="O345" s="7"/>
      <c r="P345" s="16"/>
      <c r="Q345" s="17"/>
      <c r="R345" s="18"/>
      <c r="S345" s="18"/>
      <c r="T345" s="19"/>
      <c r="U345" s="43"/>
      <c r="V345" s="44"/>
      <c r="W345" s="44"/>
      <c r="X345" s="44"/>
      <c r="Y345" s="45"/>
      <c r="Z345" s="202"/>
      <c r="AC345" s="337" t="b">
        <f t="shared" si="12"/>
        <v>0</v>
      </c>
    </row>
    <row r="346" spans="1:29" ht="20.100000000000001" customHeight="1" x14ac:dyDescent="0.15">
      <c r="A346" s="128">
        <f>IFERROR(IF(AND(TRIM($O346)&lt;&gt;"",$Q346=""),1001,0),3)</f>
        <v>0</v>
      </c>
      <c r="C346" s="170"/>
      <c r="E346" s="340"/>
      <c r="F346" s="339"/>
      <c r="G346" s="339"/>
      <c r="H346" s="53"/>
      <c r="I346" s="54"/>
      <c r="J346" s="336">
        <v>2299</v>
      </c>
      <c r="K346" s="335" t="s">
        <v>300</v>
      </c>
      <c r="L346" s="335"/>
      <c r="M346" s="335"/>
      <c r="N346" s="335"/>
      <c r="O346" s="7"/>
      <c r="P346" s="16"/>
      <c r="Q346" s="17"/>
      <c r="R346" s="18"/>
      <c r="S346" s="18"/>
      <c r="T346" s="19"/>
      <c r="U346" s="46"/>
      <c r="V346" s="47"/>
      <c r="W346" s="47"/>
      <c r="X346" s="47"/>
      <c r="Y346" s="48"/>
      <c r="Z346" s="202"/>
      <c r="AC346" s="337" t="b">
        <f t="shared" si="12"/>
        <v>0</v>
      </c>
    </row>
    <row r="347" spans="1:29" ht="20.100000000000001" customHeight="1" x14ac:dyDescent="0.15">
      <c r="A347" s="128">
        <f>IFERROR(IF(NOT(OR(AND(TRIM($H347)&lt;&gt;"",$AB347&gt;0), AND(TRIM($H347)="",$AB347=0))),1001,0),3)</f>
        <v>0</v>
      </c>
      <c r="C347" s="170"/>
      <c r="E347" s="338">
        <v>23</v>
      </c>
      <c r="F347" s="335" t="s">
        <v>196</v>
      </c>
      <c r="G347" s="335"/>
      <c r="H347" s="49"/>
      <c r="I347" s="50"/>
      <c r="J347" s="336">
        <v>2301</v>
      </c>
      <c r="K347" s="335" t="s">
        <v>197</v>
      </c>
      <c r="L347" s="335"/>
      <c r="M347" s="335"/>
      <c r="N347" s="335"/>
      <c r="O347" s="7"/>
      <c r="P347" s="16"/>
      <c r="Q347" s="17"/>
      <c r="R347" s="18"/>
      <c r="S347" s="18"/>
      <c r="T347" s="19"/>
      <c r="U347" s="40"/>
      <c r="V347" s="41"/>
      <c r="W347" s="41"/>
      <c r="X347" s="41"/>
      <c r="Y347" s="42"/>
      <c r="Z347" s="202"/>
      <c r="AB347" s="332">
        <f>COUNTIF($O347:$P351,"○")</f>
        <v>0</v>
      </c>
      <c r="AC347" s="333" t="b">
        <f>A347&lt;&gt;0</f>
        <v>0</v>
      </c>
    </row>
    <row r="348" spans="1:29" ht="20.100000000000001" customHeight="1" x14ac:dyDescent="0.15">
      <c r="A348" s="128"/>
      <c r="C348" s="170"/>
      <c r="E348" s="338"/>
      <c r="F348" s="339"/>
      <c r="G348" s="339"/>
      <c r="H348" s="51"/>
      <c r="I348" s="52"/>
      <c r="J348" s="336">
        <v>2302</v>
      </c>
      <c r="K348" s="335" t="s">
        <v>198</v>
      </c>
      <c r="L348" s="335"/>
      <c r="M348" s="335"/>
      <c r="N348" s="335"/>
      <c r="O348" s="7"/>
      <c r="P348" s="16"/>
      <c r="Q348" s="17"/>
      <c r="R348" s="18"/>
      <c r="S348" s="18"/>
      <c r="T348" s="19"/>
      <c r="U348" s="43"/>
      <c r="V348" s="44"/>
      <c r="W348" s="44"/>
      <c r="X348" s="44"/>
      <c r="Y348" s="45"/>
      <c r="Z348" s="202"/>
      <c r="AC348" s="337" t="b">
        <f t="shared" si="12"/>
        <v>0</v>
      </c>
    </row>
    <row r="349" spans="1:29" ht="20.100000000000001" customHeight="1" x14ac:dyDescent="0.15">
      <c r="A349" s="128"/>
      <c r="C349" s="170"/>
      <c r="E349" s="338"/>
      <c r="F349" s="339"/>
      <c r="G349" s="339"/>
      <c r="H349" s="51"/>
      <c r="I349" s="52"/>
      <c r="J349" s="336">
        <v>2303</v>
      </c>
      <c r="K349" s="335" t="s">
        <v>199</v>
      </c>
      <c r="L349" s="335"/>
      <c r="M349" s="335"/>
      <c r="N349" s="335"/>
      <c r="O349" s="7"/>
      <c r="P349" s="16"/>
      <c r="Q349" s="17"/>
      <c r="R349" s="18"/>
      <c r="S349" s="18"/>
      <c r="T349" s="19"/>
      <c r="U349" s="43"/>
      <c r="V349" s="44"/>
      <c r="W349" s="44"/>
      <c r="X349" s="44"/>
      <c r="Y349" s="45"/>
      <c r="Z349" s="202"/>
      <c r="AC349" s="337" t="b">
        <f t="shared" si="12"/>
        <v>0</v>
      </c>
    </row>
    <row r="350" spans="1:29" ht="20.100000000000001" customHeight="1" x14ac:dyDescent="0.15">
      <c r="A350" s="128"/>
      <c r="C350" s="170"/>
      <c r="E350" s="338"/>
      <c r="F350" s="339"/>
      <c r="G350" s="339"/>
      <c r="H350" s="51"/>
      <c r="I350" s="52"/>
      <c r="J350" s="336">
        <v>2304</v>
      </c>
      <c r="K350" s="335" t="s">
        <v>200</v>
      </c>
      <c r="L350" s="335"/>
      <c r="M350" s="335"/>
      <c r="N350" s="335"/>
      <c r="O350" s="7"/>
      <c r="P350" s="16"/>
      <c r="Q350" s="17"/>
      <c r="R350" s="18"/>
      <c r="S350" s="18"/>
      <c r="T350" s="19"/>
      <c r="U350" s="43"/>
      <c r="V350" s="44"/>
      <c r="W350" s="44"/>
      <c r="X350" s="44"/>
      <c r="Y350" s="45"/>
      <c r="Z350" s="202"/>
      <c r="AC350" s="337" t="b">
        <f t="shared" si="12"/>
        <v>0</v>
      </c>
    </row>
    <row r="351" spans="1:29" ht="20.100000000000001" customHeight="1" x14ac:dyDescent="0.15">
      <c r="A351" s="128">
        <f>IFERROR(IF(AND(TRIM($O351)&lt;&gt;"",$Q351=""),1001,0),3)</f>
        <v>0</v>
      </c>
      <c r="C351" s="170"/>
      <c r="E351" s="338"/>
      <c r="F351" s="339"/>
      <c r="G351" s="339"/>
      <c r="H351" s="53"/>
      <c r="I351" s="54"/>
      <c r="J351" s="336">
        <v>2399</v>
      </c>
      <c r="K351" s="335" t="s">
        <v>301</v>
      </c>
      <c r="L351" s="335"/>
      <c r="M351" s="335"/>
      <c r="N351" s="335"/>
      <c r="O351" s="7"/>
      <c r="P351" s="16"/>
      <c r="Q351" s="17"/>
      <c r="R351" s="18"/>
      <c r="S351" s="18"/>
      <c r="T351" s="19"/>
      <c r="U351" s="46"/>
      <c r="V351" s="47"/>
      <c r="W351" s="47"/>
      <c r="X351" s="47"/>
      <c r="Y351" s="48"/>
      <c r="Z351" s="202"/>
      <c r="AC351" s="337" t="b">
        <f t="shared" si="12"/>
        <v>0</v>
      </c>
    </row>
    <row r="352" spans="1:29" ht="20.100000000000001" customHeight="1" x14ac:dyDescent="0.15">
      <c r="A352" s="128">
        <f>IFERROR(IF(NOT(OR(AND(TRIM($H352)&lt;&gt;"",$AB352&gt;0), AND(TRIM($H352)="",$AB352=0))),1001,0),3)</f>
        <v>0</v>
      </c>
      <c r="C352" s="170"/>
      <c r="E352" s="340">
        <v>24</v>
      </c>
      <c r="F352" s="335" t="s">
        <v>201</v>
      </c>
      <c r="G352" s="335"/>
      <c r="H352" s="49"/>
      <c r="I352" s="50"/>
      <c r="J352" s="336">
        <v>2401</v>
      </c>
      <c r="K352" s="335" t="s">
        <v>201</v>
      </c>
      <c r="L352" s="335"/>
      <c r="M352" s="335"/>
      <c r="N352" s="335"/>
      <c r="O352" s="7"/>
      <c r="P352" s="16"/>
      <c r="Q352" s="17"/>
      <c r="R352" s="18"/>
      <c r="S352" s="18"/>
      <c r="T352" s="19"/>
      <c r="U352" s="40"/>
      <c r="V352" s="41"/>
      <c r="W352" s="41"/>
      <c r="X352" s="41"/>
      <c r="Y352" s="42"/>
      <c r="Z352" s="202"/>
      <c r="AB352" s="332">
        <f>COUNTIF($O352:$P355,"○")</f>
        <v>0</v>
      </c>
      <c r="AC352" s="333" t="b">
        <f>A352&lt;&gt;0</f>
        <v>0</v>
      </c>
    </row>
    <row r="353" spans="1:29" ht="20.100000000000001" customHeight="1" x14ac:dyDescent="0.15">
      <c r="A353" s="128"/>
      <c r="C353" s="170"/>
      <c r="E353" s="340"/>
      <c r="F353" s="339"/>
      <c r="G353" s="339"/>
      <c r="H353" s="51"/>
      <c r="I353" s="52"/>
      <c r="J353" s="336">
        <v>2402</v>
      </c>
      <c r="K353" s="335" t="s">
        <v>202</v>
      </c>
      <c r="L353" s="335"/>
      <c r="M353" s="335"/>
      <c r="N353" s="335"/>
      <c r="O353" s="7"/>
      <c r="P353" s="16"/>
      <c r="Q353" s="17"/>
      <c r="R353" s="18"/>
      <c r="S353" s="18"/>
      <c r="T353" s="19"/>
      <c r="U353" s="43"/>
      <c r="V353" s="44"/>
      <c r="W353" s="44"/>
      <c r="X353" s="44"/>
      <c r="Y353" s="45"/>
      <c r="Z353" s="202"/>
      <c r="AC353" s="337" t="b">
        <f t="shared" si="12"/>
        <v>0</v>
      </c>
    </row>
    <row r="354" spans="1:29" ht="20.100000000000001" customHeight="1" x14ac:dyDescent="0.15">
      <c r="A354" s="128"/>
      <c r="C354" s="170"/>
      <c r="E354" s="340"/>
      <c r="F354" s="339"/>
      <c r="G354" s="339"/>
      <c r="H354" s="51"/>
      <c r="I354" s="52"/>
      <c r="J354" s="336">
        <v>2403</v>
      </c>
      <c r="K354" s="335" t="s">
        <v>203</v>
      </c>
      <c r="L354" s="335"/>
      <c r="M354" s="335"/>
      <c r="N354" s="335"/>
      <c r="O354" s="7"/>
      <c r="P354" s="16"/>
      <c r="Q354" s="17"/>
      <c r="R354" s="18"/>
      <c r="S354" s="18"/>
      <c r="T354" s="19"/>
      <c r="U354" s="43"/>
      <c r="V354" s="44"/>
      <c r="W354" s="44"/>
      <c r="X354" s="44"/>
      <c r="Y354" s="45"/>
      <c r="Z354" s="202"/>
      <c r="AC354" s="337" t="b">
        <f t="shared" si="12"/>
        <v>0</v>
      </c>
    </row>
    <row r="355" spans="1:29" ht="20.100000000000001" customHeight="1" x14ac:dyDescent="0.15">
      <c r="A355" s="128">
        <f>IFERROR(IF(AND(TRIM($O355)&lt;&gt;"",$Q355=""),1001,0),3)</f>
        <v>0</v>
      </c>
      <c r="C355" s="170"/>
      <c r="E355" s="340"/>
      <c r="F355" s="339"/>
      <c r="G355" s="339"/>
      <c r="H355" s="53"/>
      <c r="I355" s="54"/>
      <c r="J355" s="336">
        <v>2499</v>
      </c>
      <c r="K355" s="335" t="s">
        <v>302</v>
      </c>
      <c r="L355" s="335"/>
      <c r="M355" s="335"/>
      <c r="N355" s="335"/>
      <c r="O355" s="7"/>
      <c r="P355" s="16"/>
      <c r="Q355" s="17"/>
      <c r="R355" s="18"/>
      <c r="S355" s="18"/>
      <c r="T355" s="19"/>
      <c r="U355" s="46"/>
      <c r="V355" s="47"/>
      <c r="W355" s="47"/>
      <c r="X355" s="47"/>
      <c r="Y355" s="48"/>
      <c r="Z355" s="202"/>
      <c r="AC355" s="337" t="b">
        <f t="shared" si="12"/>
        <v>0</v>
      </c>
    </row>
    <row r="356" spans="1:29" ht="20.100000000000001" customHeight="1" x14ac:dyDescent="0.15">
      <c r="A356" s="128">
        <f>IFERROR(IF(NOT(OR(AND(TRIM($H356)&lt;&gt;"",$AB356&gt;0), AND(TRIM($H356)="",$AB356=0))),1001,0),3)</f>
        <v>0</v>
      </c>
      <c r="C356" s="170"/>
      <c r="E356" s="338">
        <v>25</v>
      </c>
      <c r="F356" s="335" t="s">
        <v>204</v>
      </c>
      <c r="G356" s="335"/>
      <c r="H356" s="49"/>
      <c r="I356" s="50"/>
      <c r="J356" s="336">
        <v>2501</v>
      </c>
      <c r="K356" s="335" t="s">
        <v>205</v>
      </c>
      <c r="L356" s="335"/>
      <c r="M356" s="335"/>
      <c r="N356" s="335"/>
      <c r="O356" s="7"/>
      <c r="P356" s="16"/>
      <c r="Q356" s="17"/>
      <c r="R356" s="18"/>
      <c r="S356" s="18"/>
      <c r="T356" s="19"/>
      <c r="U356" s="40"/>
      <c r="V356" s="41"/>
      <c r="W356" s="41"/>
      <c r="X356" s="41"/>
      <c r="Y356" s="42"/>
      <c r="Z356" s="202"/>
      <c r="AB356" s="332">
        <f>COUNTIF($O356:$P357,"○")</f>
        <v>0</v>
      </c>
      <c r="AC356" s="333" t="b">
        <f>A356&lt;&gt;0</f>
        <v>0</v>
      </c>
    </row>
    <row r="357" spans="1:29" ht="20.100000000000001" customHeight="1" x14ac:dyDescent="0.15">
      <c r="A357" s="128">
        <f>IFERROR(IF(AND(TRIM($O357)&lt;&gt;"",$Q357=""),1001,0),3)</f>
        <v>0</v>
      </c>
      <c r="C357" s="170"/>
      <c r="E357" s="338"/>
      <c r="F357" s="339"/>
      <c r="G357" s="339"/>
      <c r="H357" s="53"/>
      <c r="I357" s="54"/>
      <c r="J357" s="336">
        <v>2599</v>
      </c>
      <c r="K357" s="335" t="s">
        <v>303</v>
      </c>
      <c r="L357" s="335"/>
      <c r="M357" s="335"/>
      <c r="N357" s="335"/>
      <c r="O357" s="7"/>
      <c r="P357" s="16"/>
      <c r="Q357" s="17"/>
      <c r="R357" s="18"/>
      <c r="S357" s="18"/>
      <c r="T357" s="19"/>
      <c r="U357" s="46"/>
      <c r="V357" s="47"/>
      <c r="W357" s="47"/>
      <c r="X357" s="47"/>
      <c r="Y357" s="48"/>
      <c r="Z357" s="202"/>
      <c r="AC357" s="337" t="b">
        <f t="shared" si="12"/>
        <v>0</v>
      </c>
    </row>
    <row r="358" spans="1:29" ht="20.100000000000001" customHeight="1" x14ac:dyDescent="0.15">
      <c r="A358" s="128">
        <f>IFERROR(IF(NOT(OR(AND(TRIM($H358)&lt;&gt;"",$AB358&gt;0), AND(TRIM($H358)="",$AB358=0))),1001,0),3)</f>
        <v>0</v>
      </c>
      <c r="C358" s="170"/>
      <c r="E358" s="338">
        <v>26</v>
      </c>
      <c r="F358" s="335" t="s">
        <v>206</v>
      </c>
      <c r="G358" s="335"/>
      <c r="H358" s="49"/>
      <c r="I358" s="50"/>
      <c r="J358" s="336">
        <v>2601</v>
      </c>
      <c r="K358" s="335" t="s">
        <v>207</v>
      </c>
      <c r="L358" s="335"/>
      <c r="M358" s="335"/>
      <c r="N358" s="335"/>
      <c r="O358" s="7"/>
      <c r="P358" s="16"/>
      <c r="Q358" s="17"/>
      <c r="R358" s="18"/>
      <c r="S358" s="18"/>
      <c r="T358" s="19"/>
      <c r="U358" s="40"/>
      <c r="V358" s="41"/>
      <c r="W358" s="41"/>
      <c r="X358" s="41"/>
      <c r="Y358" s="42"/>
      <c r="Z358" s="202"/>
      <c r="AB358" s="332">
        <f>COUNTIF($O358:$P362,"○")</f>
        <v>0</v>
      </c>
      <c r="AC358" s="333" t="b">
        <f>A358&lt;&gt;0</f>
        <v>0</v>
      </c>
    </row>
    <row r="359" spans="1:29" ht="20.100000000000001" customHeight="1" x14ac:dyDescent="0.15">
      <c r="A359" s="128"/>
      <c r="C359" s="170"/>
      <c r="E359" s="338"/>
      <c r="F359" s="339"/>
      <c r="G359" s="339"/>
      <c r="H359" s="51"/>
      <c r="I359" s="52"/>
      <c r="J359" s="336">
        <v>2602</v>
      </c>
      <c r="K359" s="335" t="s">
        <v>208</v>
      </c>
      <c r="L359" s="335"/>
      <c r="M359" s="335"/>
      <c r="N359" s="335"/>
      <c r="O359" s="7"/>
      <c r="P359" s="16"/>
      <c r="Q359" s="17"/>
      <c r="R359" s="18"/>
      <c r="S359" s="18"/>
      <c r="T359" s="19"/>
      <c r="U359" s="43"/>
      <c r="V359" s="44"/>
      <c r="W359" s="44"/>
      <c r="X359" s="44"/>
      <c r="Y359" s="45"/>
      <c r="Z359" s="202"/>
      <c r="AC359" s="337" t="b">
        <f t="shared" si="12"/>
        <v>0</v>
      </c>
    </row>
    <row r="360" spans="1:29" ht="20.100000000000001" customHeight="1" x14ac:dyDescent="0.15">
      <c r="A360" s="128"/>
      <c r="C360" s="170"/>
      <c r="E360" s="338"/>
      <c r="F360" s="339"/>
      <c r="G360" s="339"/>
      <c r="H360" s="51"/>
      <c r="I360" s="52"/>
      <c r="J360" s="336">
        <v>2603</v>
      </c>
      <c r="K360" s="335" t="s">
        <v>209</v>
      </c>
      <c r="L360" s="335"/>
      <c r="M360" s="335"/>
      <c r="N360" s="335"/>
      <c r="O360" s="7"/>
      <c r="P360" s="16"/>
      <c r="Q360" s="17"/>
      <c r="R360" s="18"/>
      <c r="S360" s="18"/>
      <c r="T360" s="19"/>
      <c r="U360" s="43"/>
      <c r="V360" s="44"/>
      <c r="W360" s="44"/>
      <c r="X360" s="44"/>
      <c r="Y360" s="45"/>
      <c r="Z360" s="202"/>
      <c r="AC360" s="337" t="b">
        <f t="shared" si="12"/>
        <v>0</v>
      </c>
    </row>
    <row r="361" spans="1:29" ht="20.100000000000001" customHeight="1" x14ac:dyDescent="0.15">
      <c r="A361" s="128"/>
      <c r="C361" s="170"/>
      <c r="E361" s="338"/>
      <c r="F361" s="339"/>
      <c r="G361" s="339"/>
      <c r="H361" s="51"/>
      <c r="I361" s="52"/>
      <c r="J361" s="336">
        <v>2604</v>
      </c>
      <c r="K361" s="335" t="s">
        <v>210</v>
      </c>
      <c r="L361" s="335"/>
      <c r="M361" s="335"/>
      <c r="N361" s="335"/>
      <c r="O361" s="7"/>
      <c r="P361" s="16"/>
      <c r="Q361" s="17"/>
      <c r="R361" s="18"/>
      <c r="S361" s="18"/>
      <c r="T361" s="19"/>
      <c r="U361" s="43"/>
      <c r="V361" s="44"/>
      <c r="W361" s="44"/>
      <c r="X361" s="44"/>
      <c r="Y361" s="45"/>
      <c r="Z361" s="202"/>
      <c r="AC361" s="337" t="b">
        <f t="shared" si="12"/>
        <v>0</v>
      </c>
    </row>
    <row r="362" spans="1:29" ht="20.100000000000001" customHeight="1" x14ac:dyDescent="0.15">
      <c r="A362" s="128">
        <f>IFERROR(IF(AND(TRIM($O362)&lt;&gt;"",$Q362=""),1001,0),3)</f>
        <v>0</v>
      </c>
      <c r="C362" s="170"/>
      <c r="E362" s="338"/>
      <c r="F362" s="339"/>
      <c r="G362" s="339"/>
      <c r="H362" s="53"/>
      <c r="I362" s="54"/>
      <c r="J362" s="336">
        <v>2699</v>
      </c>
      <c r="K362" s="335" t="s">
        <v>304</v>
      </c>
      <c r="L362" s="335"/>
      <c r="M362" s="335"/>
      <c r="N362" s="335"/>
      <c r="O362" s="7"/>
      <c r="P362" s="16"/>
      <c r="Q362" s="17"/>
      <c r="R362" s="18"/>
      <c r="S362" s="18"/>
      <c r="T362" s="19"/>
      <c r="U362" s="46"/>
      <c r="V362" s="47"/>
      <c r="W362" s="47"/>
      <c r="X362" s="47"/>
      <c r="Y362" s="48"/>
      <c r="Z362" s="202"/>
      <c r="AC362" s="337" t="b">
        <f t="shared" si="12"/>
        <v>0</v>
      </c>
    </row>
    <row r="363" spans="1:29" ht="20.100000000000001" customHeight="1" x14ac:dyDescent="0.15">
      <c r="A363" s="128">
        <f>IFERROR(IF(NOT(OR(AND(TRIM($H363)&lt;&gt;"",$AB363&gt;0), AND(TRIM($H363)="",$AB363=0))),1001,0),3)</f>
        <v>0</v>
      </c>
      <c r="C363" s="170"/>
      <c r="E363" s="340">
        <v>27</v>
      </c>
      <c r="F363" s="335" t="s">
        <v>211</v>
      </c>
      <c r="G363" s="335"/>
      <c r="H363" s="49"/>
      <c r="I363" s="50"/>
      <c r="J363" s="336">
        <v>2701</v>
      </c>
      <c r="K363" s="335" t="s">
        <v>212</v>
      </c>
      <c r="L363" s="335"/>
      <c r="M363" s="335"/>
      <c r="N363" s="335"/>
      <c r="O363" s="7"/>
      <c r="P363" s="16"/>
      <c r="Q363" s="17"/>
      <c r="R363" s="18"/>
      <c r="S363" s="18"/>
      <c r="T363" s="19"/>
      <c r="U363" s="40"/>
      <c r="V363" s="41"/>
      <c r="W363" s="41"/>
      <c r="X363" s="41"/>
      <c r="Y363" s="42"/>
      <c r="Z363" s="202"/>
      <c r="AB363" s="332">
        <f>COUNTIF($O363:$P364,"○")</f>
        <v>0</v>
      </c>
      <c r="AC363" s="333" t="b">
        <f>A363&lt;&gt;0</f>
        <v>0</v>
      </c>
    </row>
    <row r="364" spans="1:29" ht="20.100000000000001" customHeight="1" x14ac:dyDescent="0.15">
      <c r="A364" s="128">
        <f>IFERROR(IF(AND(TRIM($O364)&lt;&gt;"",$Q364=""),1001,0),3)</f>
        <v>0</v>
      </c>
      <c r="C364" s="170"/>
      <c r="E364" s="340"/>
      <c r="F364" s="339"/>
      <c r="G364" s="339"/>
      <c r="H364" s="53"/>
      <c r="I364" s="54"/>
      <c r="J364" s="336">
        <v>2799</v>
      </c>
      <c r="K364" s="335" t="s">
        <v>305</v>
      </c>
      <c r="L364" s="335"/>
      <c r="M364" s="335"/>
      <c r="N364" s="335"/>
      <c r="O364" s="7"/>
      <c r="P364" s="16"/>
      <c r="Q364" s="17"/>
      <c r="R364" s="18"/>
      <c r="S364" s="18"/>
      <c r="T364" s="19"/>
      <c r="U364" s="46"/>
      <c r="V364" s="47"/>
      <c r="W364" s="47"/>
      <c r="X364" s="47"/>
      <c r="Y364" s="48"/>
      <c r="Z364" s="202"/>
      <c r="AC364" s="337" t="b">
        <f t="shared" si="12"/>
        <v>0</v>
      </c>
    </row>
    <row r="365" spans="1:29" ht="20.100000000000001" customHeight="1" x14ac:dyDescent="0.15">
      <c r="A365" s="128">
        <f>IFERROR(IF(NOT(OR(AND(TRIM($H365)&lt;&gt;"",$AB365&gt;0), AND(TRIM($H365)="",$AB365=0))),1001,0),3)</f>
        <v>0</v>
      </c>
      <c r="C365" s="170"/>
      <c r="E365" s="338">
        <v>28</v>
      </c>
      <c r="F365" s="335" t="s">
        <v>213</v>
      </c>
      <c r="G365" s="335"/>
      <c r="H365" s="49"/>
      <c r="I365" s="50"/>
      <c r="J365" s="336">
        <v>2801</v>
      </c>
      <c r="K365" s="335" t="s">
        <v>214</v>
      </c>
      <c r="L365" s="335"/>
      <c r="M365" s="335"/>
      <c r="N365" s="335"/>
      <c r="O365" s="7"/>
      <c r="P365" s="16"/>
      <c r="Q365" s="17"/>
      <c r="R365" s="18"/>
      <c r="S365" s="18"/>
      <c r="T365" s="19"/>
      <c r="U365" s="40"/>
      <c r="V365" s="41"/>
      <c r="W365" s="41"/>
      <c r="X365" s="41"/>
      <c r="Y365" s="42"/>
      <c r="Z365" s="202"/>
      <c r="AB365" s="332">
        <f>COUNTIF($O365:$P369,"○")</f>
        <v>0</v>
      </c>
      <c r="AC365" s="333" t="b">
        <f>A365&lt;&gt;0</f>
        <v>0</v>
      </c>
    </row>
    <row r="366" spans="1:29" ht="20.100000000000001" customHeight="1" x14ac:dyDescent="0.15">
      <c r="A366" s="128"/>
      <c r="C366" s="170"/>
      <c r="E366" s="338"/>
      <c r="F366" s="339"/>
      <c r="G366" s="339"/>
      <c r="H366" s="51"/>
      <c r="I366" s="52"/>
      <c r="J366" s="336">
        <v>2802</v>
      </c>
      <c r="K366" s="335" t="s">
        <v>215</v>
      </c>
      <c r="L366" s="335"/>
      <c r="M366" s="335"/>
      <c r="N366" s="335"/>
      <c r="O366" s="7"/>
      <c r="P366" s="16"/>
      <c r="Q366" s="17"/>
      <c r="R366" s="18"/>
      <c r="S366" s="18"/>
      <c r="T366" s="19"/>
      <c r="U366" s="43"/>
      <c r="V366" s="44"/>
      <c r="W366" s="44"/>
      <c r="X366" s="44"/>
      <c r="Y366" s="45"/>
      <c r="Z366" s="202"/>
      <c r="AC366" s="337" t="b">
        <f t="shared" si="12"/>
        <v>0</v>
      </c>
    </row>
    <row r="367" spans="1:29" ht="20.100000000000001" customHeight="1" x14ac:dyDescent="0.15">
      <c r="A367" s="128"/>
      <c r="C367" s="170"/>
      <c r="E367" s="338"/>
      <c r="F367" s="339"/>
      <c r="G367" s="339"/>
      <c r="H367" s="51"/>
      <c r="I367" s="52"/>
      <c r="J367" s="336">
        <v>2803</v>
      </c>
      <c r="K367" s="335" t="s">
        <v>216</v>
      </c>
      <c r="L367" s="335"/>
      <c r="M367" s="335"/>
      <c r="N367" s="335"/>
      <c r="O367" s="7"/>
      <c r="P367" s="16"/>
      <c r="Q367" s="17"/>
      <c r="R367" s="18"/>
      <c r="S367" s="18"/>
      <c r="T367" s="19"/>
      <c r="U367" s="43"/>
      <c r="V367" s="44"/>
      <c r="W367" s="44"/>
      <c r="X367" s="44"/>
      <c r="Y367" s="45"/>
      <c r="Z367" s="202"/>
      <c r="AC367" s="337" t="b">
        <f t="shared" si="12"/>
        <v>0</v>
      </c>
    </row>
    <row r="368" spans="1:29" ht="20.100000000000001" customHeight="1" x14ac:dyDescent="0.15">
      <c r="A368" s="128"/>
      <c r="C368" s="170"/>
      <c r="E368" s="338"/>
      <c r="F368" s="339"/>
      <c r="G368" s="339"/>
      <c r="H368" s="51"/>
      <c r="I368" s="52"/>
      <c r="J368" s="336">
        <v>2804</v>
      </c>
      <c r="K368" s="335" t="s">
        <v>217</v>
      </c>
      <c r="L368" s="335"/>
      <c r="M368" s="335"/>
      <c r="N368" s="335"/>
      <c r="O368" s="7"/>
      <c r="P368" s="16"/>
      <c r="Q368" s="17"/>
      <c r="R368" s="18"/>
      <c r="S368" s="18"/>
      <c r="T368" s="19"/>
      <c r="U368" s="43"/>
      <c r="V368" s="44"/>
      <c r="W368" s="44"/>
      <c r="X368" s="44"/>
      <c r="Y368" s="45"/>
      <c r="Z368" s="202"/>
      <c r="AC368" s="337" t="b">
        <f t="shared" si="12"/>
        <v>0</v>
      </c>
    </row>
    <row r="369" spans="1:29" ht="20.100000000000001" customHeight="1" x14ac:dyDescent="0.15">
      <c r="A369" s="128">
        <f>IFERROR(IF(AND(TRIM($O369)&lt;&gt;"",$Q369=""),1001,0),3)</f>
        <v>0</v>
      </c>
      <c r="C369" s="170"/>
      <c r="E369" s="338"/>
      <c r="F369" s="339"/>
      <c r="G369" s="339"/>
      <c r="H369" s="53"/>
      <c r="I369" s="54"/>
      <c r="J369" s="336">
        <v>2899</v>
      </c>
      <c r="K369" s="335" t="s">
        <v>306</v>
      </c>
      <c r="L369" s="335"/>
      <c r="M369" s="335"/>
      <c r="N369" s="335"/>
      <c r="O369" s="7"/>
      <c r="P369" s="16"/>
      <c r="Q369" s="17"/>
      <c r="R369" s="18"/>
      <c r="S369" s="18"/>
      <c r="T369" s="19"/>
      <c r="U369" s="46"/>
      <c r="V369" s="47"/>
      <c r="W369" s="47"/>
      <c r="X369" s="47"/>
      <c r="Y369" s="48"/>
      <c r="Z369" s="202"/>
      <c r="AC369" s="337" t="b">
        <f t="shared" si="12"/>
        <v>0</v>
      </c>
    </row>
    <row r="370" spans="1:29" ht="20.100000000000001" customHeight="1" x14ac:dyDescent="0.15">
      <c r="A370" s="128">
        <f>IFERROR(IF(NOT(OR(AND(TRIM($H370)&lt;&gt;"",$AB370&gt;0), AND(TRIM($H370)="",$AB370=0))),1001,0),3)</f>
        <v>0</v>
      </c>
      <c r="C370" s="170"/>
      <c r="E370" s="338">
        <v>29</v>
      </c>
      <c r="F370" s="335" t="s">
        <v>218</v>
      </c>
      <c r="G370" s="335"/>
      <c r="H370" s="55"/>
      <c r="I370" s="56"/>
      <c r="J370" s="336">
        <v>2901</v>
      </c>
      <c r="K370" s="335" t="s">
        <v>219</v>
      </c>
      <c r="L370" s="335"/>
      <c r="M370" s="335"/>
      <c r="N370" s="335"/>
      <c r="O370" s="7"/>
      <c r="P370" s="16"/>
      <c r="Q370" s="17"/>
      <c r="R370" s="18"/>
      <c r="S370" s="18"/>
      <c r="T370" s="19"/>
      <c r="U370" s="40"/>
      <c r="V370" s="41"/>
      <c r="W370" s="41"/>
      <c r="X370" s="41"/>
      <c r="Y370" s="42"/>
      <c r="Z370" s="202"/>
      <c r="AB370" s="332">
        <f>COUNTIF($O370:$P373,"○")</f>
        <v>0</v>
      </c>
      <c r="AC370" s="333" t="b">
        <f>A370&lt;&gt;0</f>
        <v>0</v>
      </c>
    </row>
    <row r="371" spans="1:29" ht="20.100000000000001" customHeight="1" x14ac:dyDescent="0.15">
      <c r="A371" s="128"/>
      <c r="C371" s="170"/>
      <c r="E371" s="338"/>
      <c r="F371" s="339"/>
      <c r="G371" s="339"/>
      <c r="H371" s="57"/>
      <c r="I371" s="58"/>
      <c r="J371" s="336">
        <v>2902</v>
      </c>
      <c r="K371" s="335" t="s">
        <v>220</v>
      </c>
      <c r="L371" s="335"/>
      <c r="M371" s="335"/>
      <c r="N371" s="335"/>
      <c r="O371" s="7"/>
      <c r="P371" s="16"/>
      <c r="Q371" s="17"/>
      <c r="R371" s="18"/>
      <c r="S371" s="18"/>
      <c r="T371" s="19"/>
      <c r="U371" s="43"/>
      <c r="V371" s="44"/>
      <c r="W371" s="44"/>
      <c r="X371" s="44"/>
      <c r="Y371" s="45"/>
      <c r="Z371" s="202"/>
      <c r="AC371" s="337" t="b">
        <f t="shared" si="12"/>
        <v>0</v>
      </c>
    </row>
    <row r="372" spans="1:29" ht="20.100000000000001" customHeight="1" x14ac:dyDescent="0.15">
      <c r="A372" s="128"/>
      <c r="C372" s="170"/>
      <c r="E372" s="338"/>
      <c r="F372" s="339"/>
      <c r="G372" s="339"/>
      <c r="H372" s="57"/>
      <c r="I372" s="58"/>
      <c r="J372" s="336">
        <v>2903</v>
      </c>
      <c r="K372" s="335" t="s">
        <v>221</v>
      </c>
      <c r="L372" s="335"/>
      <c r="M372" s="335"/>
      <c r="N372" s="335"/>
      <c r="O372" s="7"/>
      <c r="P372" s="16"/>
      <c r="Q372" s="17"/>
      <c r="R372" s="18"/>
      <c r="S372" s="18"/>
      <c r="T372" s="19"/>
      <c r="U372" s="43"/>
      <c r="V372" s="44"/>
      <c r="W372" s="44"/>
      <c r="X372" s="44"/>
      <c r="Y372" s="45"/>
      <c r="Z372" s="202"/>
      <c r="AC372" s="337" t="b">
        <f t="shared" si="12"/>
        <v>0</v>
      </c>
    </row>
    <row r="373" spans="1:29" ht="20.100000000000001" customHeight="1" x14ac:dyDescent="0.15">
      <c r="A373" s="128">
        <f>IFERROR(IF(AND(TRIM($O373)&lt;&gt;"",$Q373=""),1001,0),3)</f>
        <v>0</v>
      </c>
      <c r="C373" s="170"/>
      <c r="E373" s="338"/>
      <c r="F373" s="339"/>
      <c r="G373" s="339"/>
      <c r="H373" s="59"/>
      <c r="I373" s="60"/>
      <c r="J373" s="336">
        <v>2999</v>
      </c>
      <c r="K373" s="335" t="s">
        <v>307</v>
      </c>
      <c r="L373" s="335"/>
      <c r="M373" s="335"/>
      <c r="N373" s="335"/>
      <c r="O373" s="7"/>
      <c r="P373" s="16"/>
      <c r="Q373" s="17"/>
      <c r="R373" s="18"/>
      <c r="S373" s="18"/>
      <c r="T373" s="19"/>
      <c r="U373" s="46"/>
      <c r="V373" s="47"/>
      <c r="W373" s="47"/>
      <c r="X373" s="47"/>
      <c r="Y373" s="48"/>
      <c r="Z373" s="202"/>
      <c r="AC373" s="337" t="b">
        <f t="shared" si="12"/>
        <v>0</v>
      </c>
    </row>
    <row r="374" spans="1:29" ht="20.100000000000001" customHeight="1" x14ac:dyDescent="0.15">
      <c r="A374" s="128">
        <f>IFERROR(IF(NOT(OR(AND(TRIM($H374)&lt;&gt;"",$AB374&gt;0), AND(TRIM($H374)="",$AB374=0))),1001,0),3)</f>
        <v>0</v>
      </c>
      <c r="C374" s="170"/>
      <c r="E374" s="340">
        <v>30</v>
      </c>
      <c r="F374" s="335" t="s">
        <v>222</v>
      </c>
      <c r="G374" s="335"/>
      <c r="H374" s="49"/>
      <c r="I374" s="50"/>
      <c r="J374" s="336">
        <v>3001</v>
      </c>
      <c r="K374" s="335" t="s">
        <v>223</v>
      </c>
      <c r="L374" s="335"/>
      <c r="M374" s="335"/>
      <c r="N374" s="335"/>
      <c r="O374" s="7"/>
      <c r="P374" s="16"/>
      <c r="Q374" s="17"/>
      <c r="R374" s="18"/>
      <c r="S374" s="18"/>
      <c r="T374" s="19"/>
      <c r="U374" s="40"/>
      <c r="V374" s="41"/>
      <c r="W374" s="41"/>
      <c r="X374" s="41"/>
      <c r="Y374" s="42"/>
      <c r="Z374" s="202"/>
      <c r="AB374" s="332">
        <f>COUNTIF($O374:$P378,"○")</f>
        <v>0</v>
      </c>
      <c r="AC374" s="333" t="b">
        <f>A374&lt;&gt;0</f>
        <v>0</v>
      </c>
    </row>
    <row r="375" spans="1:29" ht="20.100000000000001" customHeight="1" x14ac:dyDescent="0.15">
      <c r="A375" s="128"/>
      <c r="C375" s="170"/>
      <c r="E375" s="340"/>
      <c r="F375" s="339"/>
      <c r="G375" s="339"/>
      <c r="H375" s="51"/>
      <c r="I375" s="52"/>
      <c r="J375" s="336">
        <v>3002</v>
      </c>
      <c r="K375" s="335" t="s">
        <v>224</v>
      </c>
      <c r="L375" s="335"/>
      <c r="M375" s="335"/>
      <c r="N375" s="335"/>
      <c r="O375" s="7"/>
      <c r="P375" s="16"/>
      <c r="Q375" s="17"/>
      <c r="R375" s="18"/>
      <c r="S375" s="18"/>
      <c r="T375" s="19"/>
      <c r="U375" s="43"/>
      <c r="V375" s="44"/>
      <c r="W375" s="44"/>
      <c r="X375" s="44"/>
      <c r="Y375" s="45"/>
      <c r="Z375" s="202"/>
      <c r="AC375" s="337" t="b">
        <f t="shared" si="12"/>
        <v>0</v>
      </c>
    </row>
    <row r="376" spans="1:29" ht="20.100000000000001" customHeight="1" x14ac:dyDescent="0.15">
      <c r="A376" s="128"/>
      <c r="C376" s="170"/>
      <c r="E376" s="340"/>
      <c r="F376" s="339"/>
      <c r="G376" s="339"/>
      <c r="H376" s="51"/>
      <c r="I376" s="52"/>
      <c r="J376" s="336">
        <v>3003</v>
      </c>
      <c r="K376" s="335" t="s">
        <v>225</v>
      </c>
      <c r="L376" s="335"/>
      <c r="M376" s="335"/>
      <c r="N376" s="335"/>
      <c r="O376" s="7"/>
      <c r="P376" s="16"/>
      <c r="Q376" s="17"/>
      <c r="R376" s="18"/>
      <c r="S376" s="18"/>
      <c r="T376" s="19"/>
      <c r="U376" s="43"/>
      <c r="V376" s="44"/>
      <c r="W376" s="44"/>
      <c r="X376" s="44"/>
      <c r="Y376" s="45"/>
      <c r="Z376" s="202"/>
      <c r="AC376" s="337" t="b">
        <f t="shared" si="12"/>
        <v>0</v>
      </c>
    </row>
    <row r="377" spans="1:29" ht="20.100000000000001" customHeight="1" x14ac:dyDescent="0.15">
      <c r="A377" s="128"/>
      <c r="C377" s="170"/>
      <c r="E377" s="340"/>
      <c r="F377" s="339"/>
      <c r="G377" s="339"/>
      <c r="H377" s="51"/>
      <c r="I377" s="52"/>
      <c r="J377" s="336">
        <v>3004</v>
      </c>
      <c r="K377" s="335" t="s">
        <v>226</v>
      </c>
      <c r="L377" s="335"/>
      <c r="M377" s="335"/>
      <c r="N377" s="335"/>
      <c r="O377" s="7"/>
      <c r="P377" s="16"/>
      <c r="Q377" s="17"/>
      <c r="R377" s="18"/>
      <c r="S377" s="18"/>
      <c r="T377" s="19"/>
      <c r="U377" s="43"/>
      <c r="V377" s="44"/>
      <c r="W377" s="44"/>
      <c r="X377" s="44"/>
      <c r="Y377" s="45"/>
      <c r="Z377" s="202"/>
      <c r="AC377" s="337" t="b">
        <f t="shared" si="12"/>
        <v>0</v>
      </c>
    </row>
    <row r="378" spans="1:29" ht="20.100000000000001" customHeight="1" x14ac:dyDescent="0.15">
      <c r="A378" s="128">
        <f>IFERROR(IF(AND(TRIM($O378)&lt;&gt;"",$Q378=""),1001,0),3)</f>
        <v>0</v>
      </c>
      <c r="C378" s="170"/>
      <c r="E378" s="340"/>
      <c r="F378" s="339"/>
      <c r="G378" s="339"/>
      <c r="H378" s="53"/>
      <c r="I378" s="54"/>
      <c r="J378" s="336">
        <v>3099</v>
      </c>
      <c r="K378" s="335" t="s">
        <v>308</v>
      </c>
      <c r="L378" s="335"/>
      <c r="M378" s="335"/>
      <c r="N378" s="335"/>
      <c r="O378" s="7"/>
      <c r="P378" s="16"/>
      <c r="Q378" s="17"/>
      <c r="R378" s="18"/>
      <c r="S378" s="18"/>
      <c r="T378" s="19"/>
      <c r="U378" s="46"/>
      <c r="V378" s="47"/>
      <c r="W378" s="47"/>
      <c r="X378" s="47"/>
      <c r="Y378" s="48"/>
      <c r="Z378" s="202"/>
      <c r="AC378" s="337" t="b">
        <f t="shared" ref="AC378" si="13">AC377</f>
        <v>0</v>
      </c>
    </row>
    <row r="379" spans="1:29" ht="20.100000000000001" customHeight="1" x14ac:dyDescent="0.15">
      <c r="A379" s="128">
        <f>IFERROR(IF(NOT(OR(AND(TRIM($H379)&lt;&gt;"",$AB379&gt;0), AND(TRIM($H379)="",$AB379=0))),1001,0),3)</f>
        <v>0</v>
      </c>
      <c r="C379" s="170"/>
      <c r="E379" s="338">
        <v>31</v>
      </c>
      <c r="F379" s="335" t="s">
        <v>227</v>
      </c>
      <c r="G379" s="335"/>
      <c r="H379" s="49"/>
      <c r="I379" s="50"/>
      <c r="J379" s="336">
        <v>3101</v>
      </c>
      <c r="K379" s="335" t="s">
        <v>228</v>
      </c>
      <c r="L379" s="335"/>
      <c r="M379" s="335"/>
      <c r="N379" s="335"/>
      <c r="O379" s="7"/>
      <c r="P379" s="16"/>
      <c r="Q379" s="17"/>
      <c r="R379" s="18"/>
      <c r="S379" s="18"/>
      <c r="T379" s="19"/>
      <c r="U379" s="40"/>
      <c r="V379" s="41"/>
      <c r="W379" s="41"/>
      <c r="X379" s="41"/>
      <c r="Y379" s="42"/>
      <c r="Z379" s="202"/>
      <c r="AB379" s="332">
        <f>COUNTIF($O379:$P384,"○")</f>
        <v>0</v>
      </c>
      <c r="AC379" s="333" t="b">
        <f>A379&lt;&gt;0</f>
        <v>0</v>
      </c>
    </row>
    <row r="380" spans="1:29" ht="20.100000000000001" customHeight="1" x14ac:dyDescent="0.15">
      <c r="A380" s="128"/>
      <c r="C380" s="170"/>
      <c r="E380" s="338"/>
      <c r="F380" s="339"/>
      <c r="G380" s="339"/>
      <c r="H380" s="51"/>
      <c r="I380" s="52"/>
      <c r="J380" s="336">
        <v>3102</v>
      </c>
      <c r="K380" s="335" t="s">
        <v>229</v>
      </c>
      <c r="L380" s="335"/>
      <c r="M380" s="335"/>
      <c r="N380" s="335"/>
      <c r="O380" s="7"/>
      <c r="P380" s="16"/>
      <c r="Q380" s="17"/>
      <c r="R380" s="18"/>
      <c r="S380" s="18"/>
      <c r="T380" s="19"/>
      <c r="U380" s="43"/>
      <c r="V380" s="44"/>
      <c r="W380" s="44"/>
      <c r="X380" s="44"/>
      <c r="Y380" s="45"/>
      <c r="Z380" s="202"/>
      <c r="AC380" s="337" t="b">
        <f t="shared" ref="AC380:AC384" si="14">AC379</f>
        <v>0</v>
      </c>
    </row>
    <row r="381" spans="1:29" ht="20.100000000000001" customHeight="1" x14ac:dyDescent="0.15">
      <c r="A381" s="128"/>
      <c r="C381" s="170"/>
      <c r="E381" s="338"/>
      <c r="F381" s="339"/>
      <c r="G381" s="339"/>
      <c r="H381" s="51"/>
      <c r="I381" s="52"/>
      <c r="J381" s="336">
        <v>3103</v>
      </c>
      <c r="K381" s="335" t="s">
        <v>230</v>
      </c>
      <c r="L381" s="335"/>
      <c r="M381" s="335"/>
      <c r="N381" s="335"/>
      <c r="O381" s="7"/>
      <c r="P381" s="16"/>
      <c r="Q381" s="17"/>
      <c r="R381" s="18"/>
      <c r="S381" s="18"/>
      <c r="T381" s="19"/>
      <c r="U381" s="43"/>
      <c r="V381" s="44"/>
      <c r="W381" s="44"/>
      <c r="X381" s="44"/>
      <c r="Y381" s="45"/>
      <c r="Z381" s="202"/>
      <c r="AC381" s="337" t="b">
        <f t="shared" si="14"/>
        <v>0</v>
      </c>
    </row>
    <row r="382" spans="1:29" ht="20.100000000000001" customHeight="1" x14ac:dyDescent="0.15">
      <c r="A382" s="128"/>
      <c r="C382" s="170"/>
      <c r="E382" s="338"/>
      <c r="F382" s="339"/>
      <c r="G382" s="339"/>
      <c r="H382" s="51"/>
      <c r="I382" s="52"/>
      <c r="J382" s="336">
        <v>3104</v>
      </c>
      <c r="K382" s="335" t="s">
        <v>231</v>
      </c>
      <c r="L382" s="335"/>
      <c r="M382" s="335"/>
      <c r="N382" s="335"/>
      <c r="O382" s="7"/>
      <c r="P382" s="16"/>
      <c r="Q382" s="17"/>
      <c r="R382" s="18"/>
      <c r="S382" s="18"/>
      <c r="T382" s="19"/>
      <c r="U382" s="43"/>
      <c r="V382" s="44"/>
      <c r="W382" s="44"/>
      <c r="X382" s="44"/>
      <c r="Y382" s="45"/>
      <c r="Z382" s="202"/>
      <c r="AC382" s="337" t="b">
        <f t="shared" si="14"/>
        <v>0</v>
      </c>
    </row>
    <row r="383" spans="1:29" ht="20.100000000000001" customHeight="1" x14ac:dyDescent="0.15">
      <c r="A383" s="128"/>
      <c r="C383" s="170"/>
      <c r="E383" s="338"/>
      <c r="F383" s="339"/>
      <c r="G383" s="339"/>
      <c r="H383" s="51"/>
      <c r="I383" s="52"/>
      <c r="J383" s="336">
        <v>3105</v>
      </c>
      <c r="K383" s="335" t="s">
        <v>232</v>
      </c>
      <c r="L383" s="335"/>
      <c r="M383" s="335"/>
      <c r="N383" s="335"/>
      <c r="O383" s="7"/>
      <c r="P383" s="16"/>
      <c r="Q383" s="17"/>
      <c r="R383" s="18"/>
      <c r="S383" s="18"/>
      <c r="T383" s="19"/>
      <c r="U383" s="43"/>
      <c r="V383" s="44"/>
      <c r="W383" s="44"/>
      <c r="X383" s="44"/>
      <c r="Y383" s="45"/>
      <c r="Z383" s="202"/>
      <c r="AC383" s="337" t="b">
        <f t="shared" si="14"/>
        <v>0</v>
      </c>
    </row>
    <row r="384" spans="1:29" ht="20.100000000000001" customHeight="1" x14ac:dyDescent="0.15">
      <c r="A384" s="128">
        <f>IFERROR(IF(AND(TRIM($O384)&lt;&gt;"",$Q384=""),1001,0),3)</f>
        <v>0</v>
      </c>
      <c r="C384" s="170"/>
      <c r="E384" s="338"/>
      <c r="F384" s="339"/>
      <c r="G384" s="339"/>
      <c r="H384" s="53"/>
      <c r="I384" s="54"/>
      <c r="J384" s="336">
        <v>3199</v>
      </c>
      <c r="K384" s="335" t="s">
        <v>309</v>
      </c>
      <c r="L384" s="335"/>
      <c r="M384" s="335"/>
      <c r="N384" s="335"/>
      <c r="O384" s="7"/>
      <c r="P384" s="16"/>
      <c r="Q384" s="17"/>
      <c r="R384" s="18"/>
      <c r="S384" s="18"/>
      <c r="T384" s="19"/>
      <c r="U384" s="46"/>
      <c r="V384" s="47"/>
      <c r="W384" s="47"/>
      <c r="X384" s="47"/>
      <c r="Y384" s="48"/>
      <c r="Z384" s="202"/>
      <c r="AC384" s="337" t="b">
        <f t="shared" si="14"/>
        <v>0</v>
      </c>
    </row>
    <row r="385" spans="1:29" ht="20.100000000000001" customHeight="1" x14ac:dyDescent="0.15">
      <c r="A385" s="128">
        <f>IFERROR(IF(NOT(OR(AND(TRIM($H385)&lt;&gt;"",$AB385&gt;0), AND(TRIM($H385)="",$AB385=0))),1001,0),3)</f>
        <v>0</v>
      </c>
      <c r="C385" s="170"/>
      <c r="E385" s="338">
        <v>32</v>
      </c>
      <c r="F385" s="335" t="s">
        <v>233</v>
      </c>
      <c r="G385" s="335"/>
      <c r="H385" s="49"/>
      <c r="I385" s="50"/>
      <c r="J385" s="336">
        <v>3201</v>
      </c>
      <c r="K385" s="335" t="s">
        <v>234</v>
      </c>
      <c r="L385" s="335"/>
      <c r="M385" s="335"/>
      <c r="N385" s="335"/>
      <c r="O385" s="7"/>
      <c r="P385" s="16"/>
      <c r="Q385" s="17"/>
      <c r="R385" s="18"/>
      <c r="S385" s="18"/>
      <c r="T385" s="19"/>
      <c r="U385" s="40"/>
      <c r="V385" s="41"/>
      <c r="W385" s="41"/>
      <c r="X385" s="41"/>
      <c r="Y385" s="42"/>
      <c r="Z385" s="202"/>
      <c r="AB385" s="332">
        <f>COUNTIF($O385:$P389,"○")</f>
        <v>0</v>
      </c>
      <c r="AC385" s="333" t="b">
        <f>A385&lt;&gt;0</f>
        <v>0</v>
      </c>
    </row>
    <row r="386" spans="1:29" ht="20.100000000000001" customHeight="1" x14ac:dyDescent="0.15">
      <c r="A386" s="128"/>
      <c r="C386" s="170"/>
      <c r="E386" s="338"/>
      <c r="F386" s="339"/>
      <c r="G386" s="339"/>
      <c r="H386" s="51"/>
      <c r="I386" s="52"/>
      <c r="J386" s="336">
        <v>3202</v>
      </c>
      <c r="K386" s="335" t="s">
        <v>235</v>
      </c>
      <c r="L386" s="335"/>
      <c r="M386" s="335"/>
      <c r="N386" s="335"/>
      <c r="O386" s="7"/>
      <c r="P386" s="16"/>
      <c r="Q386" s="17"/>
      <c r="R386" s="18"/>
      <c r="S386" s="18"/>
      <c r="T386" s="19"/>
      <c r="U386" s="43"/>
      <c r="V386" s="44"/>
      <c r="W386" s="44"/>
      <c r="X386" s="44"/>
      <c r="Y386" s="45"/>
      <c r="Z386" s="202"/>
      <c r="AC386" s="337" t="b">
        <f t="shared" ref="AC386:AC389" si="15">AC385</f>
        <v>0</v>
      </c>
    </row>
    <row r="387" spans="1:29" ht="20.100000000000001" customHeight="1" x14ac:dyDescent="0.15">
      <c r="A387" s="128"/>
      <c r="C387" s="170"/>
      <c r="E387" s="338"/>
      <c r="F387" s="339"/>
      <c r="G387" s="339"/>
      <c r="H387" s="51"/>
      <c r="I387" s="52"/>
      <c r="J387" s="336">
        <v>3203</v>
      </c>
      <c r="K387" s="335" t="s">
        <v>236</v>
      </c>
      <c r="L387" s="335"/>
      <c r="M387" s="335"/>
      <c r="N387" s="335"/>
      <c r="O387" s="7"/>
      <c r="P387" s="16"/>
      <c r="Q387" s="17"/>
      <c r="R387" s="18"/>
      <c r="S387" s="18"/>
      <c r="T387" s="19"/>
      <c r="U387" s="43"/>
      <c r="V387" s="44"/>
      <c r="W387" s="44"/>
      <c r="X387" s="44"/>
      <c r="Y387" s="45"/>
      <c r="Z387" s="202"/>
      <c r="AC387" s="337" t="b">
        <f t="shared" si="15"/>
        <v>0</v>
      </c>
    </row>
    <row r="388" spans="1:29" ht="20.100000000000001" customHeight="1" x14ac:dyDescent="0.15">
      <c r="A388" s="128"/>
      <c r="C388" s="170"/>
      <c r="E388" s="338"/>
      <c r="F388" s="339"/>
      <c r="G388" s="339"/>
      <c r="H388" s="51"/>
      <c r="I388" s="52"/>
      <c r="J388" s="336">
        <v>3204</v>
      </c>
      <c r="K388" s="335" t="s">
        <v>237</v>
      </c>
      <c r="L388" s="335"/>
      <c r="M388" s="335"/>
      <c r="N388" s="335"/>
      <c r="O388" s="7"/>
      <c r="P388" s="16"/>
      <c r="Q388" s="17"/>
      <c r="R388" s="18"/>
      <c r="S388" s="18"/>
      <c r="T388" s="19"/>
      <c r="U388" s="43"/>
      <c r="V388" s="44"/>
      <c r="W388" s="44"/>
      <c r="X388" s="44"/>
      <c r="Y388" s="45"/>
      <c r="Z388" s="202"/>
      <c r="AC388" s="337" t="b">
        <f t="shared" si="15"/>
        <v>0</v>
      </c>
    </row>
    <row r="389" spans="1:29" ht="20.100000000000001" customHeight="1" x14ac:dyDescent="0.15">
      <c r="A389" s="128">
        <f>IFERROR(IF(AND(TRIM($O389)&lt;&gt;"",$Q389=""),1001,0),3)</f>
        <v>0</v>
      </c>
      <c r="C389" s="170"/>
      <c r="E389" s="338"/>
      <c r="F389" s="339"/>
      <c r="G389" s="339"/>
      <c r="H389" s="53"/>
      <c r="I389" s="54"/>
      <c r="J389" s="336">
        <v>3299</v>
      </c>
      <c r="K389" s="335" t="s">
        <v>310</v>
      </c>
      <c r="L389" s="335"/>
      <c r="M389" s="335"/>
      <c r="N389" s="335"/>
      <c r="O389" s="7"/>
      <c r="P389" s="16"/>
      <c r="Q389" s="17"/>
      <c r="R389" s="18"/>
      <c r="S389" s="18"/>
      <c r="T389" s="19"/>
      <c r="U389" s="46"/>
      <c r="V389" s="47"/>
      <c r="W389" s="47"/>
      <c r="X389" s="47"/>
      <c r="Y389" s="48"/>
      <c r="Z389" s="202"/>
      <c r="AC389" s="337" t="b">
        <f t="shared" si="15"/>
        <v>0</v>
      </c>
    </row>
    <row r="390" spans="1:29" ht="20.100000000000001" customHeight="1" x14ac:dyDescent="0.15">
      <c r="A390" s="128">
        <f>IFERROR(IF(NOT(OR(AND(TRIM($H390)&lt;&gt;"",$AB390&gt;0), AND(TRIM($H390)="",$AB390=0))),1001,0),3)</f>
        <v>0</v>
      </c>
      <c r="C390" s="170"/>
      <c r="E390" s="338">
        <v>33</v>
      </c>
      <c r="F390" s="335" t="s">
        <v>238</v>
      </c>
      <c r="G390" s="335"/>
      <c r="H390" s="55"/>
      <c r="I390" s="56"/>
      <c r="J390" s="336">
        <v>3301</v>
      </c>
      <c r="K390" s="335" t="s">
        <v>239</v>
      </c>
      <c r="L390" s="335"/>
      <c r="M390" s="335"/>
      <c r="N390" s="335"/>
      <c r="O390" s="7"/>
      <c r="P390" s="16"/>
      <c r="Q390" s="17"/>
      <c r="R390" s="18"/>
      <c r="S390" s="18"/>
      <c r="T390" s="19"/>
      <c r="U390" s="40"/>
      <c r="V390" s="41"/>
      <c r="W390" s="41"/>
      <c r="X390" s="41"/>
      <c r="Y390" s="42"/>
      <c r="Z390" s="202"/>
      <c r="AB390" s="332">
        <f>COUNTIF($O390:$P393,"○")</f>
        <v>0</v>
      </c>
      <c r="AC390" s="333" t="b">
        <f>A390&lt;&gt;0</f>
        <v>0</v>
      </c>
    </row>
    <row r="391" spans="1:29" ht="20.100000000000001" customHeight="1" x14ac:dyDescent="0.15">
      <c r="A391" s="128"/>
      <c r="C391" s="170"/>
      <c r="E391" s="338"/>
      <c r="F391" s="339"/>
      <c r="G391" s="339"/>
      <c r="H391" s="57"/>
      <c r="I391" s="58"/>
      <c r="J391" s="336">
        <v>3302</v>
      </c>
      <c r="K391" s="335" t="s">
        <v>240</v>
      </c>
      <c r="L391" s="335"/>
      <c r="M391" s="335"/>
      <c r="N391" s="335"/>
      <c r="O391" s="7"/>
      <c r="P391" s="16"/>
      <c r="Q391" s="17"/>
      <c r="R391" s="18"/>
      <c r="S391" s="18"/>
      <c r="T391" s="19"/>
      <c r="U391" s="43"/>
      <c r="V391" s="44"/>
      <c r="W391" s="44"/>
      <c r="X391" s="44"/>
      <c r="Y391" s="45"/>
      <c r="Z391" s="202"/>
      <c r="AC391" s="337" t="b">
        <f t="shared" ref="AC391:AC393" si="16">AC390</f>
        <v>0</v>
      </c>
    </row>
    <row r="392" spans="1:29" ht="20.100000000000001" customHeight="1" x14ac:dyDescent="0.15">
      <c r="A392" s="128"/>
      <c r="C392" s="170"/>
      <c r="E392" s="338"/>
      <c r="F392" s="339"/>
      <c r="G392" s="339"/>
      <c r="H392" s="57"/>
      <c r="I392" s="58"/>
      <c r="J392" s="336">
        <v>3303</v>
      </c>
      <c r="K392" s="335" t="s">
        <v>241</v>
      </c>
      <c r="L392" s="335"/>
      <c r="M392" s="335"/>
      <c r="N392" s="335"/>
      <c r="O392" s="7"/>
      <c r="P392" s="16"/>
      <c r="Q392" s="17"/>
      <c r="R392" s="18"/>
      <c r="S392" s="18"/>
      <c r="T392" s="19"/>
      <c r="U392" s="43"/>
      <c r="V392" s="44"/>
      <c r="W392" s="44"/>
      <c r="X392" s="44"/>
      <c r="Y392" s="45"/>
      <c r="Z392" s="202"/>
      <c r="AC392" s="337" t="b">
        <f t="shared" si="16"/>
        <v>0</v>
      </c>
    </row>
    <row r="393" spans="1:29" ht="20.100000000000001" customHeight="1" x14ac:dyDescent="0.15">
      <c r="A393" s="128">
        <f>IFERROR(IF(AND(TRIM($O393)&lt;&gt;"",$Q393=""),1001,0),3)</f>
        <v>0</v>
      </c>
      <c r="C393" s="170"/>
      <c r="E393" s="338"/>
      <c r="F393" s="339"/>
      <c r="G393" s="339"/>
      <c r="H393" s="59"/>
      <c r="I393" s="60"/>
      <c r="J393" s="336">
        <v>3399</v>
      </c>
      <c r="K393" s="335" t="s">
        <v>311</v>
      </c>
      <c r="L393" s="335"/>
      <c r="M393" s="335"/>
      <c r="N393" s="335"/>
      <c r="O393" s="7"/>
      <c r="P393" s="16"/>
      <c r="Q393" s="17"/>
      <c r="R393" s="18"/>
      <c r="S393" s="18"/>
      <c r="T393" s="19"/>
      <c r="U393" s="46"/>
      <c r="V393" s="47"/>
      <c r="W393" s="47"/>
      <c r="X393" s="47"/>
      <c r="Y393" s="48"/>
      <c r="Z393" s="202"/>
      <c r="AC393" s="337" t="b">
        <f t="shared" si="16"/>
        <v>0</v>
      </c>
    </row>
    <row r="394" spans="1:29" ht="20.100000000000001" customHeight="1" x14ac:dyDescent="0.15">
      <c r="A394" s="128">
        <f>IFERROR(IF(NOT(OR(AND(TRIM($H394)&lt;&gt;"",$AB394&gt;0), AND(TRIM($H394)="",$AB394=0))),1001,0),3)</f>
        <v>0</v>
      </c>
      <c r="C394" s="170"/>
      <c r="E394" s="340">
        <v>34</v>
      </c>
      <c r="F394" s="335" t="s">
        <v>242</v>
      </c>
      <c r="G394" s="335"/>
      <c r="H394" s="49"/>
      <c r="I394" s="50"/>
      <c r="J394" s="336">
        <v>3401</v>
      </c>
      <c r="K394" s="335" t="s">
        <v>243</v>
      </c>
      <c r="L394" s="335"/>
      <c r="M394" s="335"/>
      <c r="N394" s="335"/>
      <c r="O394" s="7"/>
      <c r="P394" s="16"/>
      <c r="Q394" s="17"/>
      <c r="R394" s="18"/>
      <c r="S394" s="18"/>
      <c r="T394" s="19"/>
      <c r="U394" s="40"/>
      <c r="V394" s="41"/>
      <c r="W394" s="41"/>
      <c r="X394" s="41"/>
      <c r="Y394" s="42"/>
      <c r="Z394" s="202"/>
      <c r="AB394" s="332">
        <f>COUNTIF($O394:$P395,"○")</f>
        <v>0</v>
      </c>
      <c r="AC394" s="333" t="b">
        <f>A394&lt;&gt;0</f>
        <v>0</v>
      </c>
    </row>
    <row r="395" spans="1:29" ht="20.100000000000001" customHeight="1" x14ac:dyDescent="0.15">
      <c r="A395" s="128">
        <f>IFERROR(IF(AND(TRIM($O395)&lt;&gt;"",$Q395=""),1001,0),3)</f>
        <v>0</v>
      </c>
      <c r="C395" s="170"/>
      <c r="E395" s="340"/>
      <c r="F395" s="339"/>
      <c r="G395" s="339"/>
      <c r="H395" s="53"/>
      <c r="I395" s="54"/>
      <c r="J395" s="336">
        <v>3499</v>
      </c>
      <c r="K395" s="335" t="s">
        <v>312</v>
      </c>
      <c r="L395" s="335"/>
      <c r="M395" s="335"/>
      <c r="N395" s="335"/>
      <c r="O395" s="7"/>
      <c r="P395" s="16"/>
      <c r="Q395" s="17"/>
      <c r="R395" s="18"/>
      <c r="S395" s="18"/>
      <c r="T395" s="19"/>
      <c r="U395" s="46"/>
      <c r="V395" s="47"/>
      <c r="W395" s="47"/>
      <c r="X395" s="47"/>
      <c r="Y395" s="48"/>
      <c r="Z395" s="202"/>
      <c r="AC395" s="337" t="b">
        <f t="shared" ref="AC395" si="17">AC394</f>
        <v>0</v>
      </c>
    </row>
    <row r="396" spans="1:29" ht="20.100000000000001" customHeight="1" x14ac:dyDescent="0.15">
      <c r="A396" s="128">
        <f>IFERROR(IF(NOT(OR(AND(TRIM($H396)&lt;&gt;"",$AB396&gt;0), AND(TRIM($H396)="",$AB396=0))),1001,0),3)</f>
        <v>0</v>
      </c>
      <c r="C396" s="170"/>
      <c r="E396" s="338">
        <v>35</v>
      </c>
      <c r="F396" s="335" t="s">
        <v>244</v>
      </c>
      <c r="G396" s="335"/>
      <c r="H396" s="49"/>
      <c r="I396" s="50"/>
      <c r="J396" s="336">
        <v>3501</v>
      </c>
      <c r="K396" s="335" t="s">
        <v>245</v>
      </c>
      <c r="L396" s="335"/>
      <c r="M396" s="335"/>
      <c r="N396" s="335"/>
      <c r="O396" s="7"/>
      <c r="P396" s="16"/>
      <c r="Q396" s="17"/>
      <c r="R396" s="18"/>
      <c r="S396" s="18"/>
      <c r="T396" s="19"/>
      <c r="U396" s="40"/>
      <c r="V396" s="41"/>
      <c r="W396" s="41"/>
      <c r="X396" s="41"/>
      <c r="Y396" s="42"/>
      <c r="Z396" s="202"/>
      <c r="AB396" s="332">
        <f>COUNTIF($O396:$P401,"○")</f>
        <v>0</v>
      </c>
      <c r="AC396" s="333" t="b">
        <f>A396&lt;&gt;0</f>
        <v>0</v>
      </c>
    </row>
    <row r="397" spans="1:29" ht="20.100000000000001" customHeight="1" x14ac:dyDescent="0.15">
      <c r="A397" s="128"/>
      <c r="C397" s="170"/>
      <c r="E397" s="338"/>
      <c r="F397" s="339"/>
      <c r="G397" s="339"/>
      <c r="H397" s="51"/>
      <c r="I397" s="52"/>
      <c r="J397" s="336">
        <v>3502</v>
      </c>
      <c r="K397" s="335" t="s">
        <v>246</v>
      </c>
      <c r="L397" s="335"/>
      <c r="M397" s="335"/>
      <c r="N397" s="335"/>
      <c r="O397" s="7"/>
      <c r="P397" s="16"/>
      <c r="Q397" s="17"/>
      <c r="R397" s="18"/>
      <c r="S397" s="18"/>
      <c r="T397" s="19"/>
      <c r="U397" s="43"/>
      <c r="V397" s="44"/>
      <c r="W397" s="44"/>
      <c r="X397" s="44"/>
      <c r="Y397" s="45"/>
      <c r="Z397" s="202"/>
      <c r="AC397" s="337" t="b">
        <f t="shared" ref="AC397:AC401" si="18">AC396</f>
        <v>0</v>
      </c>
    </row>
    <row r="398" spans="1:29" ht="20.100000000000001" customHeight="1" x14ac:dyDescent="0.15">
      <c r="A398" s="128"/>
      <c r="C398" s="170"/>
      <c r="E398" s="338"/>
      <c r="F398" s="339"/>
      <c r="G398" s="339"/>
      <c r="H398" s="51"/>
      <c r="I398" s="52"/>
      <c r="J398" s="336">
        <v>3503</v>
      </c>
      <c r="K398" s="335" t="s">
        <v>247</v>
      </c>
      <c r="L398" s="335"/>
      <c r="M398" s="335"/>
      <c r="N398" s="335"/>
      <c r="O398" s="7"/>
      <c r="P398" s="16"/>
      <c r="Q398" s="17"/>
      <c r="R398" s="18"/>
      <c r="S398" s="18"/>
      <c r="T398" s="19"/>
      <c r="U398" s="43"/>
      <c r="V398" s="44"/>
      <c r="W398" s="44"/>
      <c r="X398" s="44"/>
      <c r="Y398" s="45"/>
      <c r="Z398" s="202"/>
      <c r="AC398" s="337" t="b">
        <f t="shared" si="18"/>
        <v>0</v>
      </c>
    </row>
    <row r="399" spans="1:29" ht="20.100000000000001" customHeight="1" x14ac:dyDescent="0.15">
      <c r="A399" s="128"/>
      <c r="C399" s="170"/>
      <c r="E399" s="338"/>
      <c r="F399" s="339"/>
      <c r="G399" s="339"/>
      <c r="H399" s="51"/>
      <c r="I399" s="52"/>
      <c r="J399" s="336">
        <v>3504</v>
      </c>
      <c r="K399" s="335" t="s">
        <v>248</v>
      </c>
      <c r="L399" s="335"/>
      <c r="M399" s="335"/>
      <c r="N399" s="335"/>
      <c r="O399" s="7"/>
      <c r="P399" s="16"/>
      <c r="Q399" s="17"/>
      <c r="R399" s="18"/>
      <c r="S399" s="18"/>
      <c r="T399" s="19"/>
      <c r="U399" s="43"/>
      <c r="V399" s="44"/>
      <c r="W399" s="44"/>
      <c r="X399" s="44"/>
      <c r="Y399" s="45"/>
      <c r="Z399" s="202"/>
      <c r="AC399" s="337" t="b">
        <f t="shared" si="18"/>
        <v>0</v>
      </c>
    </row>
    <row r="400" spans="1:29" ht="20.100000000000001" customHeight="1" x14ac:dyDescent="0.15">
      <c r="A400" s="128"/>
      <c r="C400" s="170"/>
      <c r="E400" s="338"/>
      <c r="F400" s="339"/>
      <c r="G400" s="339"/>
      <c r="H400" s="51"/>
      <c r="I400" s="52"/>
      <c r="J400" s="336">
        <v>3505</v>
      </c>
      <c r="K400" s="335" t="s">
        <v>249</v>
      </c>
      <c r="L400" s="335"/>
      <c r="M400" s="335"/>
      <c r="N400" s="335"/>
      <c r="O400" s="7"/>
      <c r="P400" s="16"/>
      <c r="Q400" s="17"/>
      <c r="R400" s="18"/>
      <c r="S400" s="18"/>
      <c r="T400" s="19"/>
      <c r="U400" s="43"/>
      <c r="V400" s="44"/>
      <c r="W400" s="44"/>
      <c r="X400" s="44"/>
      <c r="Y400" s="45"/>
      <c r="Z400" s="202"/>
      <c r="AC400" s="337" t="b">
        <f t="shared" si="18"/>
        <v>0</v>
      </c>
    </row>
    <row r="401" spans="1:29" ht="20.100000000000001" customHeight="1" x14ac:dyDescent="0.15">
      <c r="A401" s="128">
        <f>IFERROR(IF(AND(TRIM($O401)&lt;&gt;"",$Q401=""),1001,0),3)</f>
        <v>0</v>
      </c>
      <c r="C401" s="170"/>
      <c r="E401" s="338"/>
      <c r="F401" s="339"/>
      <c r="G401" s="339"/>
      <c r="H401" s="53"/>
      <c r="I401" s="54"/>
      <c r="J401" s="336">
        <v>3599</v>
      </c>
      <c r="K401" s="335" t="s">
        <v>313</v>
      </c>
      <c r="L401" s="335"/>
      <c r="M401" s="335"/>
      <c r="N401" s="335"/>
      <c r="O401" s="7"/>
      <c r="P401" s="16"/>
      <c r="Q401" s="17"/>
      <c r="R401" s="18"/>
      <c r="S401" s="18"/>
      <c r="T401" s="19"/>
      <c r="U401" s="46"/>
      <c r="V401" s="47"/>
      <c r="W401" s="47"/>
      <c r="X401" s="47"/>
      <c r="Y401" s="48"/>
      <c r="Z401" s="202"/>
      <c r="AC401" s="337" t="b">
        <f t="shared" si="18"/>
        <v>0</v>
      </c>
    </row>
    <row r="402" spans="1:29" ht="20.100000000000001" customHeight="1" x14ac:dyDescent="0.15">
      <c r="A402" s="128">
        <f>IFERROR(IF(NOT(OR(AND(TRIM($H402)&lt;&gt;"",$AB402&gt;0), AND(TRIM($H402)="",$AB402=0))),1001,0),3)</f>
        <v>0</v>
      </c>
      <c r="C402" s="170"/>
      <c r="E402" s="340">
        <v>36</v>
      </c>
      <c r="F402" s="335" t="s">
        <v>250</v>
      </c>
      <c r="G402" s="335"/>
      <c r="H402" s="49"/>
      <c r="I402" s="50"/>
      <c r="J402" s="336">
        <v>3601</v>
      </c>
      <c r="K402" s="335" t="s">
        <v>251</v>
      </c>
      <c r="L402" s="335"/>
      <c r="M402" s="335"/>
      <c r="N402" s="335"/>
      <c r="O402" s="7"/>
      <c r="P402" s="16"/>
      <c r="Q402" s="17"/>
      <c r="R402" s="18"/>
      <c r="S402" s="18"/>
      <c r="T402" s="19"/>
      <c r="U402" s="40"/>
      <c r="V402" s="41"/>
      <c r="W402" s="41"/>
      <c r="X402" s="41"/>
      <c r="Y402" s="42"/>
      <c r="Z402" s="202"/>
      <c r="AB402" s="332">
        <f>COUNTIF($O402:$P404,"○")</f>
        <v>0</v>
      </c>
      <c r="AC402" s="333" t="b">
        <f>A402&lt;&gt;0</f>
        <v>0</v>
      </c>
    </row>
    <row r="403" spans="1:29" ht="20.100000000000001" customHeight="1" x14ac:dyDescent="0.15">
      <c r="A403" s="128"/>
      <c r="C403" s="170"/>
      <c r="E403" s="340"/>
      <c r="F403" s="339"/>
      <c r="G403" s="339"/>
      <c r="H403" s="51"/>
      <c r="I403" s="52"/>
      <c r="J403" s="336">
        <v>3602</v>
      </c>
      <c r="K403" s="335" t="s">
        <v>252</v>
      </c>
      <c r="L403" s="335"/>
      <c r="M403" s="335"/>
      <c r="N403" s="335"/>
      <c r="O403" s="7"/>
      <c r="P403" s="16"/>
      <c r="Q403" s="17"/>
      <c r="R403" s="18"/>
      <c r="S403" s="18"/>
      <c r="T403" s="19"/>
      <c r="U403" s="43"/>
      <c r="V403" s="44"/>
      <c r="W403" s="44"/>
      <c r="X403" s="44"/>
      <c r="Y403" s="45"/>
      <c r="Z403" s="202"/>
      <c r="AC403" s="337" t="b">
        <f t="shared" ref="AC403:AC404" si="19">AC402</f>
        <v>0</v>
      </c>
    </row>
    <row r="404" spans="1:29" ht="20.100000000000001" customHeight="1" x14ac:dyDescent="0.15">
      <c r="A404" s="128">
        <f>IFERROR(IF(AND(TRIM($O404)&lt;&gt;"",$Q404=""),1001,0),3)</f>
        <v>0</v>
      </c>
      <c r="C404" s="170"/>
      <c r="E404" s="340"/>
      <c r="F404" s="339"/>
      <c r="G404" s="339"/>
      <c r="H404" s="53"/>
      <c r="I404" s="54"/>
      <c r="J404" s="336">
        <v>3699</v>
      </c>
      <c r="K404" s="335" t="s">
        <v>314</v>
      </c>
      <c r="L404" s="335"/>
      <c r="M404" s="335"/>
      <c r="N404" s="335"/>
      <c r="O404" s="7"/>
      <c r="P404" s="16"/>
      <c r="Q404" s="17"/>
      <c r="R404" s="18"/>
      <c r="S404" s="18"/>
      <c r="T404" s="19"/>
      <c r="U404" s="46"/>
      <c r="V404" s="47"/>
      <c r="W404" s="47"/>
      <c r="X404" s="47"/>
      <c r="Y404" s="48"/>
      <c r="Z404" s="202"/>
      <c r="AC404" s="337" t="b">
        <f t="shared" si="19"/>
        <v>0</v>
      </c>
    </row>
    <row r="405" spans="1:29" ht="20.100000000000001" customHeight="1" x14ac:dyDescent="0.15">
      <c r="A405" s="128">
        <f>IFERROR(IF(NOT(OR(AND(TRIM($H405)&lt;&gt;"",$AB405&gt;0), AND(TRIM($H405)="",$AB405=0))),1001,0),3)</f>
        <v>0</v>
      </c>
      <c r="C405" s="170"/>
      <c r="E405" s="338">
        <v>37</v>
      </c>
      <c r="F405" s="335" t="s">
        <v>253</v>
      </c>
      <c r="G405" s="335"/>
      <c r="H405" s="49"/>
      <c r="I405" s="50"/>
      <c r="J405" s="336">
        <v>3701</v>
      </c>
      <c r="K405" s="335" t="s">
        <v>254</v>
      </c>
      <c r="L405" s="335"/>
      <c r="M405" s="335"/>
      <c r="N405" s="335"/>
      <c r="O405" s="7"/>
      <c r="P405" s="16"/>
      <c r="Q405" s="17"/>
      <c r="R405" s="18"/>
      <c r="S405" s="18"/>
      <c r="T405" s="19"/>
      <c r="U405" s="40"/>
      <c r="V405" s="41"/>
      <c r="W405" s="41"/>
      <c r="X405" s="41"/>
      <c r="Y405" s="42"/>
      <c r="Z405" s="202"/>
      <c r="AB405" s="332">
        <f>COUNTIF($O405:$P407,"○")</f>
        <v>0</v>
      </c>
      <c r="AC405" s="333" t="b">
        <f>A405&lt;&gt;0</f>
        <v>0</v>
      </c>
    </row>
    <row r="406" spans="1:29" ht="20.100000000000001" customHeight="1" x14ac:dyDescent="0.15">
      <c r="A406" s="128"/>
      <c r="C406" s="170"/>
      <c r="E406" s="338"/>
      <c r="F406" s="339"/>
      <c r="G406" s="339"/>
      <c r="H406" s="51"/>
      <c r="I406" s="52"/>
      <c r="J406" s="336">
        <v>3702</v>
      </c>
      <c r="K406" s="335" t="s">
        <v>255</v>
      </c>
      <c r="L406" s="335"/>
      <c r="M406" s="335"/>
      <c r="N406" s="335"/>
      <c r="O406" s="7"/>
      <c r="P406" s="16"/>
      <c r="Q406" s="17"/>
      <c r="R406" s="18"/>
      <c r="S406" s="18"/>
      <c r="T406" s="19"/>
      <c r="U406" s="43"/>
      <c r="V406" s="44"/>
      <c r="W406" s="44"/>
      <c r="X406" s="44"/>
      <c r="Y406" s="45"/>
      <c r="Z406" s="202"/>
      <c r="AC406" s="337" t="b">
        <f t="shared" ref="AC406:AC407" si="20">AC405</f>
        <v>0</v>
      </c>
    </row>
    <row r="407" spans="1:29" ht="20.100000000000001" customHeight="1" x14ac:dyDescent="0.15">
      <c r="A407" s="128">
        <f>IFERROR(IF(AND(TRIM($O407)&lt;&gt;"",$Q407=""),1001,0),3)</f>
        <v>0</v>
      </c>
      <c r="C407" s="170"/>
      <c r="E407" s="338"/>
      <c r="F407" s="339"/>
      <c r="G407" s="339"/>
      <c r="H407" s="53"/>
      <c r="I407" s="54"/>
      <c r="J407" s="336">
        <v>3799</v>
      </c>
      <c r="K407" s="335" t="s">
        <v>315</v>
      </c>
      <c r="L407" s="335"/>
      <c r="M407" s="335"/>
      <c r="N407" s="335"/>
      <c r="O407" s="7"/>
      <c r="P407" s="16"/>
      <c r="Q407" s="17"/>
      <c r="R407" s="18"/>
      <c r="S407" s="18"/>
      <c r="T407" s="19"/>
      <c r="U407" s="46"/>
      <c r="V407" s="47"/>
      <c r="W407" s="47"/>
      <c r="X407" s="47"/>
      <c r="Y407" s="48"/>
      <c r="Z407" s="202"/>
      <c r="AC407" s="337" t="b">
        <f t="shared" si="20"/>
        <v>0</v>
      </c>
    </row>
    <row r="408" spans="1:29" ht="20.100000000000001" customHeight="1" x14ac:dyDescent="0.15">
      <c r="A408" s="128">
        <f>IFERROR(IF(NOT(OR(AND(TRIM($H408)&lt;&gt;"",$AB408&gt;0), AND(TRIM($H408)="",$AB408=0))),1001,0),3)</f>
        <v>0</v>
      </c>
      <c r="C408" s="170"/>
      <c r="E408" s="338">
        <v>38</v>
      </c>
      <c r="F408" s="335" t="s">
        <v>256</v>
      </c>
      <c r="G408" s="335"/>
      <c r="H408" s="49"/>
      <c r="I408" s="50"/>
      <c r="J408" s="336">
        <v>3801</v>
      </c>
      <c r="K408" s="335" t="s">
        <v>257</v>
      </c>
      <c r="L408" s="335"/>
      <c r="M408" s="335"/>
      <c r="N408" s="335"/>
      <c r="O408" s="7"/>
      <c r="P408" s="16"/>
      <c r="Q408" s="17"/>
      <c r="R408" s="18"/>
      <c r="S408" s="18"/>
      <c r="T408" s="19"/>
      <c r="U408" s="40"/>
      <c r="V408" s="41"/>
      <c r="W408" s="41"/>
      <c r="X408" s="41"/>
      <c r="Y408" s="42"/>
      <c r="Z408" s="202"/>
      <c r="AB408" s="332">
        <f>COUNTIF($O408:$P413,"○")</f>
        <v>0</v>
      </c>
      <c r="AC408" s="333" t="b">
        <f>A408&lt;&gt;0</f>
        <v>0</v>
      </c>
    </row>
    <row r="409" spans="1:29" ht="20.100000000000001" customHeight="1" x14ac:dyDescent="0.15">
      <c r="A409" s="128"/>
      <c r="C409" s="170"/>
      <c r="E409" s="338"/>
      <c r="F409" s="339"/>
      <c r="G409" s="339"/>
      <c r="H409" s="51"/>
      <c r="I409" s="52"/>
      <c r="J409" s="336">
        <v>3802</v>
      </c>
      <c r="K409" s="335" t="s">
        <v>258</v>
      </c>
      <c r="L409" s="335"/>
      <c r="M409" s="335"/>
      <c r="N409" s="335"/>
      <c r="O409" s="7"/>
      <c r="P409" s="16"/>
      <c r="Q409" s="17"/>
      <c r="R409" s="18"/>
      <c r="S409" s="18"/>
      <c r="T409" s="19"/>
      <c r="U409" s="43"/>
      <c r="V409" s="44"/>
      <c r="W409" s="44"/>
      <c r="X409" s="44"/>
      <c r="Y409" s="45"/>
      <c r="Z409" s="202"/>
      <c r="AC409" s="337" t="b">
        <f t="shared" ref="AC409:AC413" si="21">AC408</f>
        <v>0</v>
      </c>
    </row>
    <row r="410" spans="1:29" ht="20.100000000000001" customHeight="1" x14ac:dyDescent="0.15">
      <c r="A410" s="128"/>
      <c r="C410" s="170"/>
      <c r="E410" s="338"/>
      <c r="F410" s="339"/>
      <c r="G410" s="339"/>
      <c r="H410" s="51"/>
      <c r="I410" s="52"/>
      <c r="J410" s="336">
        <v>3803</v>
      </c>
      <c r="K410" s="335" t="s">
        <v>259</v>
      </c>
      <c r="L410" s="335"/>
      <c r="M410" s="335"/>
      <c r="N410" s="335"/>
      <c r="O410" s="7"/>
      <c r="P410" s="16"/>
      <c r="Q410" s="17"/>
      <c r="R410" s="18"/>
      <c r="S410" s="18"/>
      <c r="T410" s="19"/>
      <c r="U410" s="43"/>
      <c r="V410" s="44"/>
      <c r="W410" s="44"/>
      <c r="X410" s="44"/>
      <c r="Y410" s="45"/>
      <c r="Z410" s="202"/>
      <c r="AC410" s="337" t="b">
        <f t="shared" si="21"/>
        <v>0</v>
      </c>
    </row>
    <row r="411" spans="1:29" ht="20.100000000000001" customHeight="1" x14ac:dyDescent="0.15">
      <c r="A411" s="128"/>
      <c r="C411" s="170"/>
      <c r="E411" s="338"/>
      <c r="F411" s="339"/>
      <c r="G411" s="339"/>
      <c r="H411" s="51"/>
      <c r="I411" s="52"/>
      <c r="J411" s="336">
        <v>3804</v>
      </c>
      <c r="K411" s="335" t="s">
        <v>260</v>
      </c>
      <c r="L411" s="335"/>
      <c r="M411" s="335"/>
      <c r="N411" s="335"/>
      <c r="O411" s="7"/>
      <c r="P411" s="16"/>
      <c r="Q411" s="17"/>
      <c r="R411" s="18"/>
      <c r="S411" s="18"/>
      <c r="T411" s="19"/>
      <c r="U411" s="43"/>
      <c r="V411" s="44"/>
      <c r="W411" s="44"/>
      <c r="X411" s="44"/>
      <c r="Y411" s="45"/>
      <c r="Z411" s="202"/>
      <c r="AC411" s="337" t="b">
        <f t="shared" si="21"/>
        <v>0</v>
      </c>
    </row>
    <row r="412" spans="1:29" ht="20.100000000000001" customHeight="1" x14ac:dyDescent="0.15">
      <c r="A412" s="128"/>
      <c r="C412" s="170"/>
      <c r="E412" s="338"/>
      <c r="F412" s="339"/>
      <c r="G412" s="339"/>
      <c r="H412" s="51"/>
      <c r="I412" s="52"/>
      <c r="J412" s="336">
        <v>3805</v>
      </c>
      <c r="K412" s="335" t="s">
        <v>261</v>
      </c>
      <c r="L412" s="335"/>
      <c r="M412" s="335"/>
      <c r="N412" s="335"/>
      <c r="O412" s="7"/>
      <c r="P412" s="16"/>
      <c r="Q412" s="17"/>
      <c r="R412" s="18"/>
      <c r="S412" s="18"/>
      <c r="T412" s="19"/>
      <c r="U412" s="43"/>
      <c r="V412" s="44"/>
      <c r="W412" s="44"/>
      <c r="X412" s="44"/>
      <c r="Y412" s="45"/>
      <c r="Z412" s="202"/>
      <c r="AC412" s="337" t="b">
        <f t="shared" si="21"/>
        <v>0</v>
      </c>
    </row>
    <row r="413" spans="1:29" ht="20.100000000000001" customHeight="1" x14ac:dyDescent="0.15">
      <c r="A413" s="128">
        <f>IFERROR(IF(AND(TRIM($O413)&lt;&gt;"",$Q413=""),1001,0),3)</f>
        <v>0</v>
      </c>
      <c r="C413" s="170"/>
      <c r="E413" s="338"/>
      <c r="F413" s="339"/>
      <c r="G413" s="339"/>
      <c r="H413" s="53"/>
      <c r="I413" s="54"/>
      <c r="J413" s="336">
        <v>3899</v>
      </c>
      <c r="K413" s="335" t="s">
        <v>316</v>
      </c>
      <c r="L413" s="335"/>
      <c r="M413" s="335"/>
      <c r="N413" s="335"/>
      <c r="O413" s="7"/>
      <c r="P413" s="16"/>
      <c r="Q413" s="17"/>
      <c r="R413" s="18"/>
      <c r="S413" s="18"/>
      <c r="T413" s="19"/>
      <c r="U413" s="46"/>
      <c r="V413" s="47"/>
      <c r="W413" s="47"/>
      <c r="X413" s="47"/>
      <c r="Y413" s="48"/>
      <c r="Z413" s="202"/>
      <c r="AC413" s="337" t="b">
        <f t="shared" si="21"/>
        <v>0</v>
      </c>
    </row>
    <row r="414" spans="1:29" ht="20.100000000000001" customHeight="1" x14ac:dyDescent="0.15">
      <c r="A414" s="128">
        <f>IFERROR(IF(NOT(OR(AND(TRIM($H414)&lt;&gt;"",$AB414&gt;0), AND(TRIM($H414)="",$AB414=0))),1001,0),3)</f>
        <v>0</v>
      </c>
      <c r="C414" s="170"/>
      <c r="E414" s="338">
        <v>40</v>
      </c>
      <c r="F414" s="335" t="s">
        <v>262</v>
      </c>
      <c r="G414" s="335"/>
      <c r="H414" s="55"/>
      <c r="I414" s="56"/>
      <c r="J414" s="336">
        <v>4001</v>
      </c>
      <c r="K414" s="335" t="s">
        <v>263</v>
      </c>
      <c r="L414" s="335"/>
      <c r="M414" s="335"/>
      <c r="N414" s="335"/>
      <c r="O414" s="7"/>
      <c r="P414" s="16"/>
      <c r="Q414" s="17"/>
      <c r="R414" s="18"/>
      <c r="S414" s="18"/>
      <c r="T414" s="19"/>
      <c r="U414" s="40"/>
      <c r="V414" s="41"/>
      <c r="W414" s="41"/>
      <c r="X414" s="41"/>
      <c r="Y414" s="42"/>
      <c r="Z414" s="202"/>
      <c r="AB414" s="332">
        <f>COUNTIF($O414:$P420,"○")</f>
        <v>0</v>
      </c>
      <c r="AC414" s="333" t="b">
        <f>A414&lt;&gt;0</f>
        <v>0</v>
      </c>
    </row>
    <row r="415" spans="1:29" ht="20.100000000000001" customHeight="1" x14ac:dyDescent="0.15">
      <c r="A415" s="128"/>
      <c r="C415" s="170"/>
      <c r="E415" s="338"/>
      <c r="F415" s="339"/>
      <c r="G415" s="339"/>
      <c r="H415" s="57"/>
      <c r="I415" s="58"/>
      <c r="J415" s="336">
        <v>4002</v>
      </c>
      <c r="K415" s="335" t="s">
        <v>264</v>
      </c>
      <c r="L415" s="335"/>
      <c r="M415" s="335"/>
      <c r="N415" s="335"/>
      <c r="O415" s="7"/>
      <c r="P415" s="16"/>
      <c r="Q415" s="17"/>
      <c r="R415" s="18"/>
      <c r="S415" s="18"/>
      <c r="T415" s="19"/>
      <c r="U415" s="43"/>
      <c r="V415" s="44"/>
      <c r="W415" s="44"/>
      <c r="X415" s="44"/>
      <c r="Y415" s="45"/>
      <c r="Z415" s="202"/>
      <c r="AC415" s="337" t="b">
        <f t="shared" ref="AC415:AC420" si="22">AC414</f>
        <v>0</v>
      </c>
    </row>
    <row r="416" spans="1:29" ht="20.100000000000001" customHeight="1" x14ac:dyDescent="0.15">
      <c r="A416" s="128"/>
      <c r="C416" s="170"/>
      <c r="E416" s="338"/>
      <c r="F416" s="339"/>
      <c r="G416" s="339"/>
      <c r="H416" s="57"/>
      <c r="I416" s="58"/>
      <c r="J416" s="336">
        <v>4003</v>
      </c>
      <c r="K416" s="335" t="s">
        <v>265</v>
      </c>
      <c r="L416" s="335"/>
      <c r="M416" s="335"/>
      <c r="N416" s="335"/>
      <c r="O416" s="7"/>
      <c r="P416" s="16"/>
      <c r="Q416" s="17"/>
      <c r="R416" s="18"/>
      <c r="S416" s="18"/>
      <c r="T416" s="19"/>
      <c r="U416" s="43"/>
      <c r="V416" s="44"/>
      <c r="W416" s="44"/>
      <c r="X416" s="44"/>
      <c r="Y416" s="45"/>
      <c r="Z416" s="202"/>
      <c r="AC416" s="337" t="b">
        <f t="shared" si="22"/>
        <v>0</v>
      </c>
    </row>
    <row r="417" spans="1:29" ht="20.100000000000001" customHeight="1" x14ac:dyDescent="0.15">
      <c r="A417" s="128"/>
      <c r="C417" s="170"/>
      <c r="E417" s="338"/>
      <c r="F417" s="339"/>
      <c r="G417" s="339"/>
      <c r="H417" s="57"/>
      <c r="I417" s="58"/>
      <c r="J417" s="336">
        <v>4004</v>
      </c>
      <c r="K417" s="335" t="s">
        <v>266</v>
      </c>
      <c r="L417" s="335"/>
      <c r="M417" s="335"/>
      <c r="N417" s="335"/>
      <c r="O417" s="7"/>
      <c r="P417" s="16"/>
      <c r="Q417" s="17"/>
      <c r="R417" s="18"/>
      <c r="S417" s="18"/>
      <c r="T417" s="19"/>
      <c r="U417" s="43"/>
      <c r="V417" s="44"/>
      <c r="W417" s="44"/>
      <c r="X417" s="44"/>
      <c r="Y417" s="45"/>
      <c r="Z417" s="202"/>
      <c r="AC417" s="337" t="b">
        <f t="shared" si="22"/>
        <v>0</v>
      </c>
    </row>
    <row r="418" spans="1:29" ht="20.100000000000001" customHeight="1" x14ac:dyDescent="0.15">
      <c r="A418" s="128"/>
      <c r="C418" s="170"/>
      <c r="E418" s="338"/>
      <c r="F418" s="339"/>
      <c r="G418" s="339"/>
      <c r="H418" s="57"/>
      <c r="I418" s="58"/>
      <c r="J418" s="336">
        <v>4005</v>
      </c>
      <c r="K418" s="335" t="s">
        <v>267</v>
      </c>
      <c r="L418" s="335"/>
      <c r="M418" s="335"/>
      <c r="N418" s="335"/>
      <c r="O418" s="7"/>
      <c r="P418" s="16"/>
      <c r="Q418" s="17"/>
      <c r="R418" s="18"/>
      <c r="S418" s="18"/>
      <c r="T418" s="19"/>
      <c r="U418" s="43"/>
      <c r="V418" s="44"/>
      <c r="W418" s="44"/>
      <c r="X418" s="44"/>
      <c r="Y418" s="45"/>
      <c r="Z418" s="202"/>
      <c r="AC418" s="337" t="b">
        <f t="shared" si="22"/>
        <v>0</v>
      </c>
    </row>
    <row r="419" spans="1:29" ht="20.100000000000001" customHeight="1" x14ac:dyDescent="0.15">
      <c r="A419" s="128"/>
      <c r="C419" s="170"/>
      <c r="E419" s="338"/>
      <c r="F419" s="339"/>
      <c r="G419" s="339"/>
      <c r="H419" s="57"/>
      <c r="I419" s="58"/>
      <c r="J419" s="336">
        <v>4006</v>
      </c>
      <c r="K419" s="335" t="s">
        <v>268</v>
      </c>
      <c r="L419" s="335"/>
      <c r="M419" s="335"/>
      <c r="N419" s="335"/>
      <c r="O419" s="7"/>
      <c r="P419" s="16"/>
      <c r="Q419" s="17"/>
      <c r="R419" s="18"/>
      <c r="S419" s="18"/>
      <c r="T419" s="19"/>
      <c r="U419" s="43"/>
      <c r="V419" s="44"/>
      <c r="W419" s="44"/>
      <c r="X419" s="44"/>
      <c r="Y419" s="45"/>
      <c r="Z419" s="202"/>
      <c r="AC419" s="337" t="b">
        <f t="shared" si="22"/>
        <v>0</v>
      </c>
    </row>
    <row r="420" spans="1:29" ht="20.100000000000001" customHeight="1" x14ac:dyDescent="0.15">
      <c r="A420" s="128">
        <f>IFERROR(IF(AND(TRIM($O420)&lt;&gt;"",$Q420=""),1001,0),3)</f>
        <v>0</v>
      </c>
      <c r="C420" s="170"/>
      <c r="E420" s="338"/>
      <c r="F420" s="339"/>
      <c r="G420" s="339"/>
      <c r="H420" s="59"/>
      <c r="I420" s="60"/>
      <c r="J420" s="336">
        <v>4099</v>
      </c>
      <c r="K420" s="335" t="s">
        <v>317</v>
      </c>
      <c r="L420" s="335"/>
      <c r="M420" s="335"/>
      <c r="N420" s="335"/>
      <c r="O420" s="7"/>
      <c r="P420" s="16"/>
      <c r="Q420" s="17"/>
      <c r="R420" s="18"/>
      <c r="S420" s="18"/>
      <c r="T420" s="19"/>
      <c r="U420" s="46"/>
      <c r="V420" s="47"/>
      <c r="W420" s="47"/>
      <c r="X420" s="47"/>
      <c r="Y420" s="48"/>
      <c r="Z420" s="202"/>
      <c r="AC420" s="337" t="b">
        <f t="shared" si="22"/>
        <v>0</v>
      </c>
    </row>
    <row r="421" spans="1:29" ht="20.100000000000001" customHeight="1" x14ac:dyDescent="0.15">
      <c r="A421" s="128">
        <f>IFERROR(IF(NOT(OR(AND(TRIM($H421)&lt;&gt;"",$AB421&gt;0), AND(TRIM($H421)="",$AB421=0))),1001,0),3)</f>
        <v>0</v>
      </c>
      <c r="C421" s="170"/>
      <c r="E421" s="340">
        <v>41</v>
      </c>
      <c r="F421" s="335" t="s">
        <v>269</v>
      </c>
      <c r="G421" s="335"/>
      <c r="H421" s="49"/>
      <c r="I421" s="50"/>
      <c r="J421" s="336">
        <v>4101</v>
      </c>
      <c r="K421" s="335" t="s">
        <v>270</v>
      </c>
      <c r="L421" s="335"/>
      <c r="M421" s="335"/>
      <c r="N421" s="335"/>
      <c r="O421" s="7"/>
      <c r="P421" s="16"/>
      <c r="Q421" s="17"/>
      <c r="R421" s="18"/>
      <c r="S421" s="18"/>
      <c r="T421" s="19"/>
      <c r="U421" s="40"/>
      <c r="V421" s="41"/>
      <c r="W421" s="41"/>
      <c r="X421" s="41"/>
      <c r="Y421" s="42"/>
      <c r="Z421" s="202"/>
      <c r="AB421" s="332">
        <f>COUNTIF($O421:$P423,"○")</f>
        <v>0</v>
      </c>
      <c r="AC421" s="333" t="b">
        <f>A421&lt;&gt;0</f>
        <v>0</v>
      </c>
    </row>
    <row r="422" spans="1:29" ht="20.100000000000001" customHeight="1" x14ac:dyDescent="0.15">
      <c r="A422" s="128"/>
      <c r="C422" s="170"/>
      <c r="E422" s="340"/>
      <c r="F422" s="339"/>
      <c r="G422" s="339"/>
      <c r="H422" s="51"/>
      <c r="I422" s="52"/>
      <c r="J422" s="336">
        <v>4102</v>
      </c>
      <c r="K422" s="335" t="s">
        <v>271</v>
      </c>
      <c r="L422" s="335"/>
      <c r="M422" s="335"/>
      <c r="N422" s="335"/>
      <c r="O422" s="7"/>
      <c r="P422" s="16"/>
      <c r="Q422" s="17"/>
      <c r="R422" s="18"/>
      <c r="S422" s="18"/>
      <c r="T422" s="19"/>
      <c r="U422" s="43"/>
      <c r="V422" s="44"/>
      <c r="W422" s="44"/>
      <c r="X422" s="44"/>
      <c r="Y422" s="45"/>
      <c r="Z422" s="202"/>
      <c r="AC422" s="337" t="b">
        <f t="shared" ref="AC422:AC423" si="23">AC421</f>
        <v>0</v>
      </c>
    </row>
    <row r="423" spans="1:29" ht="20.100000000000001" customHeight="1" x14ac:dyDescent="0.15">
      <c r="A423" s="128">
        <f>IFERROR(IF(AND(TRIM($O423)&lt;&gt;"",$Q423=""),1001,0),3)</f>
        <v>0</v>
      </c>
      <c r="C423" s="170"/>
      <c r="E423" s="340"/>
      <c r="F423" s="339"/>
      <c r="G423" s="339"/>
      <c r="H423" s="53"/>
      <c r="I423" s="54"/>
      <c r="J423" s="336">
        <v>4199</v>
      </c>
      <c r="K423" s="335" t="s">
        <v>318</v>
      </c>
      <c r="L423" s="335"/>
      <c r="M423" s="335"/>
      <c r="N423" s="335"/>
      <c r="O423" s="7"/>
      <c r="P423" s="16"/>
      <c r="Q423" s="17"/>
      <c r="R423" s="18"/>
      <c r="S423" s="18"/>
      <c r="T423" s="19"/>
      <c r="U423" s="46"/>
      <c r="V423" s="47"/>
      <c r="W423" s="47"/>
      <c r="X423" s="47"/>
      <c r="Y423" s="48"/>
      <c r="Z423" s="202"/>
      <c r="AC423" s="337" t="b">
        <f t="shared" si="23"/>
        <v>0</v>
      </c>
    </row>
    <row r="424" spans="1:29" ht="20.100000000000001" customHeight="1" x14ac:dyDescent="0.15">
      <c r="A424" s="128">
        <f>IFERROR(IF(NOT(OR(AND(TRIM($H424)&lt;&gt;"",$AB424&gt;0), AND(TRIM($H424)="",$AB424=0))),1001,0),3)</f>
        <v>0</v>
      </c>
      <c r="C424" s="170"/>
      <c r="E424" s="338">
        <v>42</v>
      </c>
      <c r="F424" s="335" t="s">
        <v>272</v>
      </c>
      <c r="G424" s="335"/>
      <c r="H424" s="49"/>
      <c r="I424" s="50"/>
      <c r="J424" s="336">
        <v>4201</v>
      </c>
      <c r="K424" s="335" t="s">
        <v>272</v>
      </c>
      <c r="L424" s="335"/>
      <c r="M424" s="335"/>
      <c r="N424" s="335"/>
      <c r="O424" s="7"/>
      <c r="P424" s="16"/>
      <c r="Q424" s="17"/>
      <c r="R424" s="18"/>
      <c r="S424" s="18"/>
      <c r="T424" s="19"/>
      <c r="U424" s="40"/>
      <c r="V424" s="41"/>
      <c r="W424" s="41"/>
      <c r="X424" s="41"/>
      <c r="Y424" s="42"/>
      <c r="Z424" s="202"/>
      <c r="AB424" s="332">
        <f>COUNTIF($O424:$P425,"○")</f>
        <v>0</v>
      </c>
      <c r="AC424" s="333" t="b">
        <f>A424&lt;&gt;0</f>
        <v>0</v>
      </c>
    </row>
    <row r="425" spans="1:29" ht="20.100000000000001" customHeight="1" x14ac:dyDescent="0.15">
      <c r="A425" s="128">
        <f>IFERROR(IF(AND(TRIM($O425)&lt;&gt;"",$Q425=""),1001,0),3)</f>
        <v>0</v>
      </c>
      <c r="C425" s="170"/>
      <c r="E425" s="338"/>
      <c r="F425" s="339"/>
      <c r="G425" s="339"/>
      <c r="H425" s="53"/>
      <c r="I425" s="54"/>
      <c r="J425" s="336">
        <v>4299</v>
      </c>
      <c r="K425" s="335" t="s">
        <v>319</v>
      </c>
      <c r="L425" s="335"/>
      <c r="M425" s="335"/>
      <c r="N425" s="335"/>
      <c r="O425" s="7"/>
      <c r="P425" s="16"/>
      <c r="Q425" s="17"/>
      <c r="R425" s="18"/>
      <c r="S425" s="18"/>
      <c r="T425" s="19"/>
      <c r="U425" s="46"/>
      <c r="V425" s="47"/>
      <c r="W425" s="47"/>
      <c r="X425" s="47"/>
      <c r="Y425" s="48"/>
      <c r="Z425" s="202"/>
      <c r="AC425" s="337" t="b">
        <f t="shared" ref="AC425" si="24">AC424</f>
        <v>0</v>
      </c>
    </row>
    <row r="426" spans="1:29" ht="45" customHeight="1" x14ac:dyDescent="0.15">
      <c r="A426" s="128">
        <f>IFERROR(IF(AND(TRIM($H426)&lt;&gt;"",TRIM($Q426)=""),1001,0),3)</f>
        <v>0</v>
      </c>
      <c r="C426" s="170"/>
      <c r="E426" s="342">
        <v>90</v>
      </c>
      <c r="F426" s="343" t="s">
        <v>27</v>
      </c>
      <c r="G426" s="343"/>
      <c r="H426" s="13"/>
      <c r="I426" s="125"/>
      <c r="J426" s="344">
        <v>9001</v>
      </c>
      <c r="K426" s="343" t="s">
        <v>320</v>
      </c>
      <c r="L426" s="343"/>
      <c r="M426" s="343"/>
      <c r="N426" s="343"/>
      <c r="O426" s="345"/>
      <c r="P426" s="345"/>
      <c r="Q426" s="20"/>
      <c r="R426" s="21"/>
      <c r="S426" s="21"/>
      <c r="T426" s="22"/>
      <c r="U426" s="20"/>
      <c r="V426" s="21"/>
      <c r="W426" s="21"/>
      <c r="X426" s="21"/>
      <c r="Y426" s="107"/>
      <c r="Z426" s="202"/>
    </row>
    <row r="427" spans="1:29" ht="20.100000000000001" customHeight="1" x14ac:dyDescent="0.15">
      <c r="A427" s="128"/>
      <c r="C427" s="170"/>
      <c r="E427" s="346"/>
      <c r="F427" s="347"/>
      <c r="G427" s="347"/>
      <c r="H427" s="347"/>
      <c r="I427" s="347"/>
      <c r="J427" s="347"/>
      <c r="K427" s="347"/>
      <c r="L427" s="347"/>
      <c r="M427" s="347"/>
      <c r="N427" s="347"/>
      <c r="O427" s="347"/>
      <c r="P427" s="347"/>
      <c r="Q427" s="347"/>
      <c r="R427" s="347"/>
      <c r="S427" s="347"/>
      <c r="T427" s="347"/>
      <c r="U427" s="347"/>
      <c r="V427" s="347"/>
      <c r="W427" s="347"/>
      <c r="X427" s="347"/>
      <c r="Y427" s="347"/>
      <c r="Z427" s="202"/>
    </row>
    <row r="428" spans="1:29" ht="20.100000000000001" customHeight="1" x14ac:dyDescent="0.15">
      <c r="A428" s="128"/>
      <c r="C428" s="207"/>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348"/>
    </row>
    <row r="429" spans="1:29" ht="20.100000000000001" customHeight="1" x14ac:dyDescent="0.15">
      <c r="A429" s="128"/>
    </row>
    <row r="430" spans="1:29" ht="20.100000000000001" customHeight="1" x14ac:dyDescent="0.15">
      <c r="A430" s="128"/>
    </row>
    <row r="431" spans="1:29" ht="20.100000000000001" customHeight="1" x14ac:dyDescent="0.15">
      <c r="A431" s="133"/>
      <c r="B431" s="133"/>
      <c r="C431" s="145" t="s">
        <v>335</v>
      </c>
      <c r="D431" s="146"/>
      <c r="E431" s="146"/>
      <c r="F431" s="146"/>
      <c r="G431" s="146"/>
      <c r="H431" s="146"/>
      <c r="I431" s="147"/>
      <c r="L431" s="180"/>
    </row>
    <row r="432" spans="1:29" ht="20.100000000000001" customHeight="1" x14ac:dyDescent="0.15">
      <c r="A432" s="133"/>
      <c r="B432" s="133"/>
      <c r="C432" s="148"/>
      <c r="D432" s="149"/>
      <c r="E432" s="149"/>
      <c r="F432" s="149"/>
      <c r="G432" s="149"/>
      <c r="H432" s="149"/>
      <c r="I432" s="158"/>
      <c r="J432" s="150"/>
      <c r="K432" s="150"/>
      <c r="L432" s="150"/>
      <c r="M432" s="150"/>
      <c r="N432" s="150"/>
      <c r="O432" s="150"/>
      <c r="P432" s="150"/>
      <c r="Q432" s="150"/>
      <c r="R432" s="150"/>
      <c r="S432" s="150"/>
      <c r="T432" s="150"/>
      <c r="U432" s="150"/>
      <c r="V432" s="150"/>
      <c r="W432" s="150"/>
      <c r="X432" s="150"/>
      <c r="Y432" s="150"/>
      <c r="Z432" s="151"/>
    </row>
    <row r="433" spans="1:26" s="349" customFormat="1" ht="30" customHeight="1" x14ac:dyDescent="0.15">
      <c r="C433" s="350"/>
      <c r="E433" s="351" t="s">
        <v>355</v>
      </c>
      <c r="F433" s="351"/>
      <c r="G433" s="351"/>
      <c r="H433" s="351"/>
      <c r="I433" s="351"/>
      <c r="J433" s="351"/>
      <c r="K433" s="351"/>
      <c r="L433" s="351"/>
      <c r="M433" s="351"/>
      <c r="N433" s="351"/>
      <c r="O433" s="351"/>
      <c r="P433" s="351"/>
      <c r="Q433" s="351"/>
      <c r="R433" s="351"/>
      <c r="S433" s="351"/>
      <c r="T433" s="351"/>
      <c r="U433" s="351"/>
      <c r="V433" s="351"/>
      <c r="W433" s="351"/>
      <c r="X433" s="351"/>
      <c r="Y433" s="351"/>
      <c r="Z433" s="352"/>
    </row>
    <row r="434" spans="1:26" ht="30" customHeight="1" x14ac:dyDescent="0.15">
      <c r="A434" s="128"/>
      <c r="C434" s="170"/>
      <c r="E434" s="353" t="s">
        <v>336</v>
      </c>
      <c r="F434" s="354"/>
      <c r="G434" s="354"/>
      <c r="H434" s="354"/>
      <c r="I434" s="354"/>
      <c r="J434" s="355"/>
      <c r="K434" s="356" t="s">
        <v>337</v>
      </c>
      <c r="L434" s="356"/>
      <c r="M434" s="356"/>
      <c r="N434" s="356"/>
      <c r="O434" s="356"/>
      <c r="P434" s="356"/>
      <c r="Q434" s="357" t="s">
        <v>338</v>
      </c>
      <c r="R434" s="357"/>
      <c r="S434" s="358" t="s">
        <v>348</v>
      </c>
      <c r="T434" s="320"/>
      <c r="U434" s="358" t="str">
        <f>"許可期限日
"&amp;日付例</f>
        <v>許可期限日
例)2024/4/1、R6/4/1</v>
      </c>
      <c r="V434" s="358"/>
      <c r="W434" s="358"/>
      <c r="X434" s="358"/>
      <c r="Y434" s="359"/>
      <c r="Z434" s="202"/>
    </row>
    <row r="435" spans="1:26" ht="20.100000000000001" customHeight="1" x14ac:dyDescent="0.15">
      <c r="A435" s="128"/>
      <c r="C435" s="170"/>
      <c r="E435" s="360" t="s">
        <v>351</v>
      </c>
      <c r="F435" s="361" t="s">
        <v>339</v>
      </c>
      <c r="G435" s="362"/>
      <c r="H435" s="362"/>
      <c r="I435" s="362"/>
      <c r="J435" s="362"/>
      <c r="K435" s="363" t="s">
        <v>362</v>
      </c>
      <c r="L435" s="364"/>
      <c r="M435" s="364"/>
      <c r="N435" s="364"/>
      <c r="O435" s="364"/>
      <c r="P435" s="364"/>
      <c r="Q435" s="28"/>
      <c r="R435" s="29"/>
      <c r="S435" s="30"/>
      <c r="T435" s="31"/>
      <c r="U435" s="122"/>
      <c r="V435" s="123"/>
      <c r="W435" s="123"/>
      <c r="X435" s="123"/>
      <c r="Y435" s="124"/>
      <c r="Z435" s="202"/>
    </row>
    <row r="436" spans="1:26" ht="30" customHeight="1" x14ac:dyDescent="0.15">
      <c r="A436" s="128"/>
      <c r="C436" s="170"/>
      <c r="E436" s="365">
        <v>23</v>
      </c>
      <c r="F436" s="366" t="s">
        <v>340</v>
      </c>
      <c r="G436" s="367"/>
      <c r="H436" s="367"/>
      <c r="I436" s="367"/>
      <c r="J436" s="367"/>
      <c r="K436" s="368" t="s">
        <v>363</v>
      </c>
      <c r="L436" s="369"/>
      <c r="M436" s="369"/>
      <c r="N436" s="369"/>
      <c r="O436" s="369"/>
      <c r="P436" s="369"/>
      <c r="Q436" s="7"/>
      <c r="R436" s="8"/>
      <c r="S436" s="4"/>
      <c r="T436" s="9"/>
      <c r="U436" s="108"/>
      <c r="V436" s="5"/>
      <c r="W436" s="5"/>
      <c r="X436" s="5"/>
      <c r="Y436" s="109"/>
      <c r="Z436" s="202"/>
    </row>
    <row r="437" spans="1:26" ht="20.100000000000001" customHeight="1" x14ac:dyDescent="0.15">
      <c r="A437" s="128"/>
      <c r="C437" s="170"/>
      <c r="E437" s="365">
        <v>23</v>
      </c>
      <c r="F437" s="366" t="s">
        <v>340</v>
      </c>
      <c r="G437" s="367"/>
      <c r="H437" s="367"/>
      <c r="I437" s="367"/>
      <c r="J437" s="367"/>
      <c r="K437" s="368" t="s">
        <v>364</v>
      </c>
      <c r="L437" s="369"/>
      <c r="M437" s="369"/>
      <c r="N437" s="369"/>
      <c r="O437" s="369"/>
      <c r="P437" s="369"/>
      <c r="Q437" s="7"/>
      <c r="R437" s="8"/>
      <c r="S437" s="4"/>
      <c r="T437" s="9"/>
      <c r="U437" s="108"/>
      <c r="V437" s="5"/>
      <c r="W437" s="5"/>
      <c r="X437" s="5"/>
      <c r="Y437" s="109"/>
      <c r="Z437" s="202"/>
    </row>
    <row r="438" spans="1:26" ht="20.100000000000001" customHeight="1" x14ac:dyDescent="0.15">
      <c r="A438" s="128"/>
      <c r="C438" s="170"/>
      <c r="E438" s="365">
        <v>23</v>
      </c>
      <c r="F438" s="366" t="s">
        <v>340</v>
      </c>
      <c r="G438" s="367"/>
      <c r="H438" s="367"/>
      <c r="I438" s="367"/>
      <c r="J438" s="367"/>
      <c r="K438" s="368" t="s">
        <v>365</v>
      </c>
      <c r="L438" s="369"/>
      <c r="M438" s="369"/>
      <c r="N438" s="369"/>
      <c r="O438" s="369"/>
      <c r="P438" s="369"/>
      <c r="Q438" s="7"/>
      <c r="R438" s="8"/>
      <c r="S438" s="4"/>
      <c r="T438" s="9"/>
      <c r="U438" s="108"/>
      <c r="V438" s="5"/>
      <c r="W438" s="5"/>
      <c r="X438" s="5"/>
      <c r="Y438" s="109"/>
      <c r="Z438" s="202"/>
    </row>
    <row r="439" spans="1:26" ht="20.100000000000001" customHeight="1" x14ac:dyDescent="0.15">
      <c r="A439" s="128"/>
      <c r="C439" s="170"/>
      <c r="E439" s="365">
        <v>23</v>
      </c>
      <c r="F439" s="366" t="s">
        <v>340</v>
      </c>
      <c r="G439" s="367"/>
      <c r="H439" s="367"/>
      <c r="I439" s="367"/>
      <c r="J439" s="367"/>
      <c r="K439" s="368" t="s">
        <v>378</v>
      </c>
      <c r="L439" s="369"/>
      <c r="M439" s="369"/>
      <c r="N439" s="369"/>
      <c r="O439" s="369"/>
      <c r="P439" s="369"/>
      <c r="Q439" s="7"/>
      <c r="R439" s="8"/>
      <c r="S439" s="4"/>
      <c r="T439" s="9"/>
      <c r="U439" s="108"/>
      <c r="V439" s="5"/>
      <c r="W439" s="5"/>
      <c r="X439" s="5"/>
      <c r="Y439" s="109"/>
      <c r="Z439" s="202"/>
    </row>
    <row r="440" spans="1:26" ht="20.100000000000001" customHeight="1" x14ac:dyDescent="0.15">
      <c r="A440" s="128"/>
      <c r="C440" s="170"/>
      <c r="E440" s="365">
        <v>23</v>
      </c>
      <c r="F440" s="366" t="s">
        <v>340</v>
      </c>
      <c r="G440" s="367"/>
      <c r="H440" s="367"/>
      <c r="I440" s="367"/>
      <c r="J440" s="367"/>
      <c r="K440" s="368" t="s">
        <v>366</v>
      </c>
      <c r="L440" s="369"/>
      <c r="M440" s="369"/>
      <c r="N440" s="369"/>
      <c r="O440" s="369"/>
      <c r="P440" s="369"/>
      <c r="Q440" s="7"/>
      <c r="R440" s="8"/>
      <c r="S440" s="4"/>
      <c r="T440" s="9"/>
      <c r="U440" s="108"/>
      <c r="V440" s="5"/>
      <c r="W440" s="5"/>
      <c r="X440" s="5"/>
      <c r="Y440" s="109"/>
      <c r="Z440" s="202"/>
    </row>
    <row r="441" spans="1:26" ht="20.100000000000001" customHeight="1" x14ac:dyDescent="0.15">
      <c r="A441" s="128"/>
      <c r="C441" s="170"/>
      <c r="E441" s="365">
        <v>23</v>
      </c>
      <c r="F441" s="366" t="s">
        <v>340</v>
      </c>
      <c r="G441" s="367"/>
      <c r="H441" s="367"/>
      <c r="I441" s="367"/>
      <c r="J441" s="367"/>
      <c r="K441" s="368" t="s">
        <v>367</v>
      </c>
      <c r="L441" s="369"/>
      <c r="M441" s="369"/>
      <c r="N441" s="369"/>
      <c r="O441" s="369"/>
      <c r="P441" s="369"/>
      <c r="Q441" s="7"/>
      <c r="R441" s="8"/>
      <c r="S441" s="4"/>
      <c r="T441" s="9"/>
      <c r="U441" s="108"/>
      <c r="V441" s="5"/>
      <c r="W441" s="5"/>
      <c r="X441" s="5"/>
      <c r="Y441" s="109"/>
      <c r="Z441" s="202"/>
    </row>
    <row r="442" spans="1:26" ht="20.100000000000001" customHeight="1" x14ac:dyDescent="0.15">
      <c r="A442" s="128"/>
      <c r="C442" s="170"/>
      <c r="E442" s="365">
        <v>23</v>
      </c>
      <c r="F442" s="366" t="s">
        <v>340</v>
      </c>
      <c r="G442" s="367"/>
      <c r="H442" s="367"/>
      <c r="I442" s="367"/>
      <c r="J442" s="367"/>
      <c r="K442" s="368" t="s">
        <v>379</v>
      </c>
      <c r="L442" s="369"/>
      <c r="M442" s="369"/>
      <c r="N442" s="369"/>
      <c r="O442" s="369"/>
      <c r="P442" s="369"/>
      <c r="Q442" s="7"/>
      <c r="R442" s="8"/>
      <c r="S442" s="4"/>
      <c r="T442" s="9"/>
      <c r="U442" s="108"/>
      <c r="V442" s="5"/>
      <c r="W442" s="5"/>
      <c r="X442" s="5"/>
      <c r="Y442" s="109"/>
      <c r="Z442" s="202"/>
    </row>
    <row r="443" spans="1:26" ht="20.100000000000001" customHeight="1" x14ac:dyDescent="0.15">
      <c r="A443" s="128"/>
      <c r="C443" s="170"/>
      <c r="E443" s="370">
        <v>24</v>
      </c>
      <c r="F443" s="366" t="s">
        <v>341</v>
      </c>
      <c r="G443" s="367"/>
      <c r="H443" s="367"/>
      <c r="I443" s="367"/>
      <c r="J443" s="367"/>
      <c r="K443" s="368" t="s">
        <v>380</v>
      </c>
      <c r="L443" s="369"/>
      <c r="M443" s="369"/>
      <c r="N443" s="369"/>
      <c r="O443" s="369"/>
      <c r="P443" s="369"/>
      <c r="Q443" s="7"/>
      <c r="R443" s="8"/>
      <c r="S443" s="4"/>
      <c r="T443" s="9"/>
      <c r="U443" s="108"/>
      <c r="V443" s="5"/>
      <c r="W443" s="5"/>
      <c r="X443" s="5"/>
      <c r="Y443" s="109"/>
      <c r="Z443" s="202"/>
    </row>
    <row r="444" spans="1:26" ht="20.100000000000001" customHeight="1" x14ac:dyDescent="0.15">
      <c r="A444" s="128"/>
      <c r="C444" s="170"/>
      <c r="E444" s="370">
        <v>24</v>
      </c>
      <c r="F444" s="366" t="s">
        <v>341</v>
      </c>
      <c r="G444" s="367"/>
      <c r="H444" s="367"/>
      <c r="I444" s="367"/>
      <c r="J444" s="367"/>
      <c r="K444" s="368" t="s">
        <v>368</v>
      </c>
      <c r="L444" s="369"/>
      <c r="M444" s="369"/>
      <c r="N444" s="369"/>
      <c r="O444" s="369"/>
      <c r="P444" s="369"/>
      <c r="Q444" s="7"/>
      <c r="R444" s="8"/>
      <c r="S444" s="4"/>
      <c r="T444" s="9"/>
      <c r="U444" s="108"/>
      <c r="V444" s="5"/>
      <c r="W444" s="5"/>
      <c r="X444" s="5"/>
      <c r="Y444" s="109"/>
      <c r="Z444" s="202"/>
    </row>
    <row r="445" spans="1:26" ht="20.100000000000001" customHeight="1" x14ac:dyDescent="0.15">
      <c r="A445" s="128"/>
      <c r="C445" s="170"/>
      <c r="E445" s="365" t="s">
        <v>352</v>
      </c>
      <c r="F445" s="366" t="s">
        <v>342</v>
      </c>
      <c r="G445" s="367"/>
      <c r="H445" s="367"/>
      <c r="I445" s="367"/>
      <c r="J445" s="367"/>
      <c r="K445" s="368" t="s">
        <v>369</v>
      </c>
      <c r="L445" s="369"/>
      <c r="M445" s="369"/>
      <c r="N445" s="369"/>
      <c r="O445" s="369"/>
      <c r="P445" s="369"/>
      <c r="Q445" s="7"/>
      <c r="R445" s="8"/>
      <c r="S445" s="4"/>
      <c r="T445" s="9"/>
      <c r="U445" s="108"/>
      <c r="V445" s="5"/>
      <c r="W445" s="5"/>
      <c r="X445" s="5"/>
      <c r="Y445" s="109"/>
      <c r="Z445" s="202"/>
    </row>
    <row r="446" spans="1:26" ht="20.100000000000001" customHeight="1" x14ac:dyDescent="0.15">
      <c r="A446" s="128"/>
      <c r="C446" s="170"/>
      <c r="E446" s="370">
        <v>28</v>
      </c>
      <c r="F446" s="366" t="s">
        <v>343</v>
      </c>
      <c r="G446" s="367"/>
      <c r="H446" s="367"/>
      <c r="I446" s="367"/>
      <c r="J446" s="367"/>
      <c r="K446" s="368" t="s">
        <v>381</v>
      </c>
      <c r="L446" s="369"/>
      <c r="M446" s="369"/>
      <c r="N446" s="369"/>
      <c r="O446" s="369"/>
      <c r="P446" s="369"/>
      <c r="Q446" s="7"/>
      <c r="R446" s="8"/>
      <c r="S446" s="4"/>
      <c r="T446" s="9"/>
      <c r="U446" s="108"/>
      <c r="V446" s="5"/>
      <c r="W446" s="5"/>
      <c r="X446" s="5"/>
      <c r="Y446" s="109"/>
      <c r="Z446" s="202"/>
    </row>
    <row r="447" spans="1:26" ht="20.100000000000001" customHeight="1" x14ac:dyDescent="0.15">
      <c r="A447" s="128"/>
      <c r="C447" s="170"/>
      <c r="E447" s="370">
        <v>28</v>
      </c>
      <c r="F447" s="366" t="s">
        <v>343</v>
      </c>
      <c r="G447" s="367"/>
      <c r="H447" s="367"/>
      <c r="I447" s="367"/>
      <c r="J447" s="367"/>
      <c r="K447" s="368" t="s">
        <v>370</v>
      </c>
      <c r="L447" s="369"/>
      <c r="M447" s="369"/>
      <c r="N447" s="369"/>
      <c r="O447" s="369"/>
      <c r="P447" s="369"/>
      <c r="Q447" s="7"/>
      <c r="R447" s="8"/>
      <c r="S447" s="4"/>
      <c r="T447" s="9"/>
      <c r="U447" s="108"/>
      <c r="V447" s="5"/>
      <c r="W447" s="5"/>
      <c r="X447" s="5"/>
      <c r="Y447" s="109"/>
      <c r="Z447" s="202"/>
    </row>
    <row r="448" spans="1:26" ht="20.100000000000001" customHeight="1" x14ac:dyDescent="0.15">
      <c r="A448" s="128"/>
      <c r="C448" s="170"/>
      <c r="E448" s="370" t="s">
        <v>353</v>
      </c>
      <c r="F448" s="366" t="s">
        <v>344</v>
      </c>
      <c r="G448" s="367"/>
      <c r="H448" s="367"/>
      <c r="I448" s="367"/>
      <c r="J448" s="367"/>
      <c r="K448" s="368" t="s">
        <v>382</v>
      </c>
      <c r="L448" s="369"/>
      <c r="M448" s="369"/>
      <c r="N448" s="369"/>
      <c r="O448" s="369"/>
      <c r="P448" s="369"/>
      <c r="Q448" s="7"/>
      <c r="R448" s="8"/>
      <c r="S448" s="4"/>
      <c r="T448" s="9"/>
      <c r="U448" s="108"/>
      <c r="V448" s="5"/>
      <c r="W448" s="5"/>
      <c r="X448" s="5"/>
      <c r="Y448" s="109"/>
      <c r="Z448" s="202"/>
    </row>
    <row r="449" spans="1:26" ht="20.100000000000001" customHeight="1" x14ac:dyDescent="0.15">
      <c r="A449" s="128"/>
      <c r="C449" s="170"/>
      <c r="E449" s="370">
        <v>28</v>
      </c>
      <c r="F449" s="366" t="s">
        <v>343</v>
      </c>
      <c r="G449" s="367"/>
      <c r="H449" s="367"/>
      <c r="I449" s="367"/>
      <c r="J449" s="367"/>
      <c r="K449" s="368" t="s">
        <v>371</v>
      </c>
      <c r="L449" s="369"/>
      <c r="M449" s="369"/>
      <c r="N449" s="369"/>
      <c r="O449" s="369"/>
      <c r="P449" s="369"/>
      <c r="Q449" s="7"/>
      <c r="R449" s="8"/>
      <c r="S449" s="4"/>
      <c r="T449" s="9"/>
      <c r="U449" s="108"/>
      <c r="V449" s="5"/>
      <c r="W449" s="5"/>
      <c r="X449" s="5"/>
      <c r="Y449" s="109"/>
      <c r="Z449" s="202"/>
    </row>
    <row r="450" spans="1:26" ht="20.100000000000001" customHeight="1" x14ac:dyDescent="0.15">
      <c r="A450" s="128"/>
      <c r="C450" s="170"/>
      <c r="E450" s="370">
        <v>28</v>
      </c>
      <c r="F450" s="366" t="s">
        <v>343</v>
      </c>
      <c r="G450" s="367"/>
      <c r="H450" s="367"/>
      <c r="I450" s="367"/>
      <c r="J450" s="367"/>
      <c r="K450" s="368" t="s">
        <v>372</v>
      </c>
      <c r="L450" s="369"/>
      <c r="M450" s="369"/>
      <c r="N450" s="369"/>
      <c r="O450" s="369"/>
      <c r="P450" s="369"/>
      <c r="Q450" s="7"/>
      <c r="R450" s="8"/>
      <c r="S450" s="4"/>
      <c r="T450" s="9"/>
      <c r="U450" s="108"/>
      <c r="V450" s="5"/>
      <c r="W450" s="5"/>
      <c r="X450" s="5"/>
      <c r="Y450" s="109"/>
      <c r="Z450" s="202"/>
    </row>
    <row r="451" spans="1:26" ht="20.100000000000001" customHeight="1" x14ac:dyDescent="0.15">
      <c r="A451" s="128"/>
      <c r="C451" s="170"/>
      <c r="E451" s="370">
        <v>36</v>
      </c>
      <c r="F451" s="366" t="s">
        <v>345</v>
      </c>
      <c r="G451" s="367"/>
      <c r="H451" s="367"/>
      <c r="I451" s="367"/>
      <c r="J451" s="367"/>
      <c r="K451" s="368" t="s">
        <v>373</v>
      </c>
      <c r="L451" s="369"/>
      <c r="M451" s="369"/>
      <c r="N451" s="369"/>
      <c r="O451" s="369"/>
      <c r="P451" s="369"/>
      <c r="Q451" s="7"/>
      <c r="R451" s="8"/>
      <c r="S451" s="4"/>
      <c r="T451" s="9"/>
      <c r="U451" s="108"/>
      <c r="V451" s="5"/>
      <c r="W451" s="5"/>
      <c r="X451" s="5"/>
      <c r="Y451" s="109"/>
      <c r="Z451" s="202"/>
    </row>
    <row r="452" spans="1:26" ht="20.100000000000001" customHeight="1" x14ac:dyDescent="0.15">
      <c r="A452" s="128"/>
      <c r="C452" s="170"/>
      <c r="E452" s="365">
        <v>36</v>
      </c>
      <c r="F452" s="366" t="s">
        <v>345</v>
      </c>
      <c r="G452" s="367"/>
      <c r="H452" s="367"/>
      <c r="I452" s="367"/>
      <c r="J452" s="367"/>
      <c r="K452" s="368" t="s">
        <v>374</v>
      </c>
      <c r="L452" s="369"/>
      <c r="M452" s="369"/>
      <c r="N452" s="369"/>
      <c r="O452" s="369"/>
      <c r="P452" s="369"/>
      <c r="Q452" s="7"/>
      <c r="R452" s="8"/>
      <c r="S452" s="4"/>
      <c r="T452" s="9"/>
      <c r="U452" s="108"/>
      <c r="V452" s="5"/>
      <c r="W452" s="5"/>
      <c r="X452" s="5"/>
      <c r="Y452" s="109"/>
      <c r="Z452" s="202"/>
    </row>
    <row r="453" spans="1:26" ht="20.100000000000001" customHeight="1" x14ac:dyDescent="0.15">
      <c r="A453" s="128"/>
      <c r="C453" s="170"/>
      <c r="E453" s="371">
        <v>32</v>
      </c>
      <c r="F453" s="366" t="s">
        <v>346</v>
      </c>
      <c r="G453" s="367"/>
      <c r="H453" s="367"/>
      <c r="I453" s="367"/>
      <c r="J453" s="367"/>
      <c r="K453" s="368" t="s">
        <v>375</v>
      </c>
      <c r="L453" s="369"/>
      <c r="M453" s="369"/>
      <c r="N453" s="369"/>
      <c r="O453" s="369"/>
      <c r="P453" s="369"/>
      <c r="Q453" s="7"/>
      <c r="R453" s="8"/>
      <c r="S453" s="4"/>
      <c r="T453" s="9"/>
      <c r="U453" s="108"/>
      <c r="V453" s="5"/>
      <c r="W453" s="5"/>
      <c r="X453" s="5"/>
      <c r="Y453" s="109"/>
      <c r="Z453" s="202"/>
    </row>
    <row r="454" spans="1:26" ht="20.100000000000001" customHeight="1" x14ac:dyDescent="0.15">
      <c r="A454" s="128"/>
      <c r="C454" s="170"/>
      <c r="E454" s="370">
        <v>31</v>
      </c>
      <c r="F454" s="366" t="s">
        <v>347</v>
      </c>
      <c r="G454" s="367"/>
      <c r="H454" s="367"/>
      <c r="I454" s="367"/>
      <c r="J454" s="367"/>
      <c r="K454" s="368" t="s">
        <v>376</v>
      </c>
      <c r="L454" s="369"/>
      <c r="M454" s="369"/>
      <c r="N454" s="369"/>
      <c r="O454" s="369"/>
      <c r="P454" s="369"/>
      <c r="Q454" s="7"/>
      <c r="R454" s="8"/>
      <c r="S454" s="4"/>
      <c r="T454" s="9"/>
      <c r="U454" s="108"/>
      <c r="V454" s="5"/>
      <c r="W454" s="5"/>
      <c r="X454" s="5"/>
      <c r="Y454" s="109"/>
      <c r="Z454" s="202"/>
    </row>
    <row r="455" spans="1:26" ht="20.100000000000001" customHeight="1" x14ac:dyDescent="0.15">
      <c r="A455" s="128"/>
      <c r="C455" s="170"/>
      <c r="E455" s="370">
        <v>31</v>
      </c>
      <c r="F455" s="366" t="s">
        <v>347</v>
      </c>
      <c r="G455" s="367"/>
      <c r="H455" s="367"/>
      <c r="I455" s="367"/>
      <c r="J455" s="367"/>
      <c r="K455" s="368" t="s">
        <v>377</v>
      </c>
      <c r="L455" s="369"/>
      <c r="M455" s="369"/>
      <c r="N455" s="369"/>
      <c r="O455" s="369"/>
      <c r="P455" s="369"/>
      <c r="Q455" s="7"/>
      <c r="R455" s="8"/>
      <c r="S455" s="4"/>
      <c r="T455" s="9"/>
      <c r="U455" s="108"/>
      <c r="V455" s="5"/>
      <c r="W455" s="5"/>
      <c r="X455" s="5"/>
      <c r="Y455" s="109"/>
      <c r="Z455" s="202"/>
    </row>
    <row r="456" spans="1:26" ht="20.100000000000001" customHeight="1" x14ac:dyDescent="0.15">
      <c r="A456" s="128"/>
      <c r="C456" s="170"/>
      <c r="E456" s="372"/>
      <c r="F456" s="373"/>
      <c r="G456" s="374"/>
      <c r="H456" s="374"/>
      <c r="I456" s="374"/>
      <c r="J456" s="374"/>
      <c r="K456" s="4"/>
      <c r="L456" s="5"/>
      <c r="M456" s="5"/>
      <c r="N456" s="5"/>
      <c r="O456" s="5"/>
      <c r="P456" s="6"/>
      <c r="Q456" s="7"/>
      <c r="R456" s="8"/>
      <c r="S456" s="4"/>
      <c r="T456" s="9"/>
      <c r="U456" s="108"/>
      <c r="V456" s="5"/>
      <c r="W456" s="5"/>
      <c r="X456" s="5"/>
      <c r="Y456" s="109"/>
      <c r="Z456" s="202"/>
    </row>
    <row r="457" spans="1:26" ht="20.100000000000001" customHeight="1" x14ac:dyDescent="0.15">
      <c r="A457" s="128"/>
      <c r="C457" s="170"/>
      <c r="E457" s="375"/>
      <c r="F457" s="373"/>
      <c r="G457" s="374"/>
      <c r="H457" s="374"/>
      <c r="I457" s="374"/>
      <c r="J457" s="374"/>
      <c r="K457" s="4"/>
      <c r="L457" s="5"/>
      <c r="M457" s="5"/>
      <c r="N457" s="5"/>
      <c r="O457" s="5"/>
      <c r="P457" s="6"/>
      <c r="Q457" s="7"/>
      <c r="R457" s="8"/>
      <c r="S457" s="4"/>
      <c r="T457" s="9"/>
      <c r="U457" s="108"/>
      <c r="V457" s="5"/>
      <c r="W457" s="5"/>
      <c r="X457" s="5"/>
      <c r="Y457" s="109"/>
      <c r="Z457" s="202"/>
    </row>
    <row r="458" spans="1:26" ht="20.100000000000001" customHeight="1" x14ac:dyDescent="0.15">
      <c r="A458" s="128"/>
      <c r="C458" s="170"/>
      <c r="E458" s="375"/>
      <c r="F458" s="373"/>
      <c r="G458" s="374"/>
      <c r="H458" s="374"/>
      <c r="I458" s="374"/>
      <c r="J458" s="374"/>
      <c r="K458" s="4"/>
      <c r="L458" s="5"/>
      <c r="M458" s="5"/>
      <c r="N458" s="5"/>
      <c r="O458" s="5"/>
      <c r="P458" s="6"/>
      <c r="Q458" s="7"/>
      <c r="R458" s="8"/>
      <c r="S458" s="4"/>
      <c r="T458" s="9"/>
      <c r="U458" s="108"/>
      <c r="V458" s="5"/>
      <c r="W458" s="5"/>
      <c r="X458" s="5"/>
      <c r="Y458" s="109"/>
      <c r="Z458" s="202"/>
    </row>
    <row r="459" spans="1:26" ht="20.100000000000001" customHeight="1" x14ac:dyDescent="0.15">
      <c r="A459" s="128"/>
      <c r="C459" s="170"/>
      <c r="E459" s="375"/>
      <c r="F459" s="373"/>
      <c r="G459" s="374"/>
      <c r="H459" s="374"/>
      <c r="I459" s="374"/>
      <c r="J459" s="374"/>
      <c r="K459" s="4"/>
      <c r="L459" s="5"/>
      <c r="M459" s="5"/>
      <c r="N459" s="5"/>
      <c r="O459" s="5"/>
      <c r="P459" s="6"/>
      <c r="Q459" s="7"/>
      <c r="R459" s="8"/>
      <c r="S459" s="4"/>
      <c r="T459" s="9"/>
      <c r="U459" s="108"/>
      <c r="V459" s="5"/>
      <c r="W459" s="5"/>
      <c r="X459" s="5"/>
      <c r="Y459" s="109"/>
      <c r="Z459" s="202"/>
    </row>
    <row r="460" spans="1:26" ht="20.100000000000001" customHeight="1" x14ac:dyDescent="0.15">
      <c r="A460" s="128"/>
      <c r="C460" s="170"/>
      <c r="E460" s="372"/>
      <c r="F460" s="373"/>
      <c r="G460" s="374"/>
      <c r="H460" s="374"/>
      <c r="I460" s="374"/>
      <c r="J460" s="374"/>
      <c r="K460" s="4"/>
      <c r="L460" s="5"/>
      <c r="M460" s="5"/>
      <c r="N460" s="5"/>
      <c r="O460" s="5"/>
      <c r="P460" s="6"/>
      <c r="Q460" s="7"/>
      <c r="R460" s="8"/>
      <c r="S460" s="4"/>
      <c r="T460" s="9"/>
      <c r="U460" s="108"/>
      <c r="V460" s="5"/>
      <c r="W460" s="5"/>
      <c r="X460" s="5"/>
      <c r="Y460" s="109"/>
      <c r="Z460" s="202"/>
    </row>
    <row r="461" spans="1:26" ht="20.100000000000001" customHeight="1" x14ac:dyDescent="0.15">
      <c r="A461" s="128"/>
      <c r="C461" s="170"/>
      <c r="E461" s="376"/>
      <c r="F461" s="373"/>
      <c r="G461" s="374"/>
      <c r="H461" s="374"/>
      <c r="I461" s="374"/>
      <c r="J461" s="374"/>
      <c r="K461" s="4"/>
      <c r="L461" s="5"/>
      <c r="M461" s="5"/>
      <c r="N461" s="5"/>
      <c r="O461" s="5"/>
      <c r="P461" s="6"/>
      <c r="Q461" s="7"/>
      <c r="R461" s="8"/>
      <c r="S461" s="4"/>
      <c r="T461" s="9"/>
      <c r="U461" s="108"/>
      <c r="V461" s="5"/>
      <c r="W461" s="5"/>
      <c r="X461" s="5"/>
      <c r="Y461" s="109"/>
      <c r="Z461" s="202"/>
    </row>
    <row r="462" spans="1:26" ht="20.100000000000001" customHeight="1" x14ac:dyDescent="0.15">
      <c r="A462" s="128"/>
      <c r="C462" s="170"/>
      <c r="E462" s="372"/>
      <c r="F462" s="373"/>
      <c r="G462" s="374"/>
      <c r="H462" s="374"/>
      <c r="I462" s="374"/>
      <c r="J462" s="374"/>
      <c r="K462" s="4"/>
      <c r="L462" s="5"/>
      <c r="M462" s="5"/>
      <c r="N462" s="5"/>
      <c r="O462" s="5"/>
      <c r="P462" s="6"/>
      <c r="Q462" s="7"/>
      <c r="R462" s="8"/>
      <c r="S462" s="4"/>
      <c r="T462" s="9"/>
      <c r="U462" s="108"/>
      <c r="V462" s="5"/>
      <c r="W462" s="5"/>
      <c r="X462" s="5"/>
      <c r="Y462" s="109"/>
      <c r="Z462" s="202"/>
    </row>
    <row r="463" spans="1:26" ht="20.100000000000001" customHeight="1" x14ac:dyDescent="0.15">
      <c r="A463" s="128"/>
      <c r="C463" s="170"/>
      <c r="E463" s="372"/>
      <c r="F463" s="373"/>
      <c r="G463" s="374"/>
      <c r="H463" s="374"/>
      <c r="I463" s="374"/>
      <c r="J463" s="374"/>
      <c r="K463" s="4"/>
      <c r="L463" s="5"/>
      <c r="M463" s="5"/>
      <c r="N463" s="5"/>
      <c r="O463" s="5"/>
      <c r="P463" s="6"/>
      <c r="Q463" s="7"/>
      <c r="R463" s="8"/>
      <c r="S463" s="4"/>
      <c r="T463" s="9"/>
      <c r="U463" s="108"/>
      <c r="V463" s="5"/>
      <c r="W463" s="5"/>
      <c r="X463" s="5"/>
      <c r="Y463" s="109"/>
      <c r="Z463" s="202"/>
    </row>
    <row r="464" spans="1:26" ht="20.100000000000001" customHeight="1" x14ac:dyDescent="0.15">
      <c r="A464" s="128"/>
      <c r="C464" s="170"/>
      <c r="E464" s="372"/>
      <c r="F464" s="373"/>
      <c r="G464" s="374"/>
      <c r="H464" s="374"/>
      <c r="I464" s="374"/>
      <c r="J464" s="374"/>
      <c r="K464" s="4"/>
      <c r="L464" s="5"/>
      <c r="M464" s="5"/>
      <c r="N464" s="5"/>
      <c r="O464" s="5"/>
      <c r="P464" s="6"/>
      <c r="Q464" s="7"/>
      <c r="R464" s="8"/>
      <c r="S464" s="4"/>
      <c r="T464" s="9"/>
      <c r="U464" s="108"/>
      <c r="V464" s="5"/>
      <c r="W464" s="5"/>
      <c r="X464" s="5"/>
      <c r="Y464" s="109"/>
      <c r="Z464" s="202"/>
    </row>
    <row r="465" spans="1:27" ht="20.100000000000001" customHeight="1" x14ac:dyDescent="0.15">
      <c r="A465" s="128"/>
      <c r="C465" s="170"/>
      <c r="E465" s="377"/>
      <c r="F465" s="378"/>
      <c r="G465" s="379"/>
      <c r="H465" s="379"/>
      <c r="I465" s="379"/>
      <c r="J465" s="379"/>
      <c r="K465" s="10"/>
      <c r="L465" s="11"/>
      <c r="M465" s="11"/>
      <c r="N465" s="11"/>
      <c r="O465" s="11"/>
      <c r="P465" s="12"/>
      <c r="Q465" s="13"/>
      <c r="R465" s="14"/>
      <c r="S465" s="10"/>
      <c r="T465" s="15"/>
      <c r="U465" s="110"/>
      <c r="V465" s="11"/>
      <c r="W465" s="11"/>
      <c r="X465" s="11"/>
      <c r="Y465" s="111"/>
      <c r="Z465" s="202"/>
    </row>
    <row r="466" spans="1:27" ht="20.100000000000001" customHeight="1" x14ac:dyDescent="0.15">
      <c r="A466" s="128"/>
      <c r="C466" s="170"/>
      <c r="Z466" s="202"/>
    </row>
    <row r="467" spans="1:27" ht="20.100000000000001" customHeight="1" x14ac:dyDescent="0.15">
      <c r="A467" s="128"/>
      <c r="C467" s="207"/>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348"/>
    </row>
    <row r="468" spans="1:27" ht="20.100000000000001" customHeight="1" x14ac:dyDescent="0.15"/>
    <row r="469" spans="1:27" ht="20.100000000000001" customHeight="1" x14ac:dyDescent="0.15"/>
    <row r="470" spans="1:27" ht="20.100000000000001" customHeight="1" x14ac:dyDescent="0.15">
      <c r="A470" s="144"/>
      <c r="B470" s="133"/>
      <c r="C470" s="145" t="s">
        <v>349</v>
      </c>
      <c r="D470" s="146"/>
      <c r="E470" s="146"/>
      <c r="F470" s="146"/>
      <c r="G470" s="146"/>
      <c r="H470" s="146"/>
      <c r="I470" s="147"/>
      <c r="L470" s="180"/>
    </row>
    <row r="471" spans="1:27" ht="20.100000000000001" customHeight="1" x14ac:dyDescent="0.15">
      <c r="A471" s="133"/>
      <c r="B471" s="133"/>
      <c r="C471" s="148"/>
      <c r="D471" s="149"/>
      <c r="E471" s="149"/>
      <c r="F471" s="149"/>
      <c r="G471" s="149"/>
      <c r="H471" s="149"/>
      <c r="I471" s="158"/>
      <c r="J471" s="150"/>
      <c r="K471" s="150"/>
      <c r="L471" s="150"/>
      <c r="M471" s="150"/>
      <c r="N471" s="150"/>
      <c r="O471" s="150"/>
      <c r="P471" s="150"/>
      <c r="Q471" s="150"/>
      <c r="R471" s="150"/>
      <c r="S471" s="150"/>
      <c r="T471" s="150"/>
      <c r="U471" s="150"/>
      <c r="V471" s="150"/>
      <c r="W471" s="150"/>
      <c r="X471" s="150"/>
      <c r="Y471" s="150"/>
      <c r="Z471" s="151"/>
    </row>
    <row r="472" spans="1:27" ht="20.100000000000001" customHeight="1" x14ac:dyDescent="0.15">
      <c r="A472" s="133"/>
      <c r="B472" s="133"/>
      <c r="C472" s="148"/>
      <c r="D472" s="181" t="s">
        <v>274</v>
      </c>
      <c r="E472" s="181"/>
      <c r="F472" s="181"/>
      <c r="G472" s="181"/>
      <c r="H472" s="181"/>
      <c r="I472" s="181"/>
      <c r="J472" s="181"/>
      <c r="K472" s="181"/>
      <c r="L472" s="181"/>
      <c r="M472" s="181"/>
      <c r="N472" s="181"/>
      <c r="O472" s="181"/>
      <c r="P472" s="181"/>
      <c r="Q472" s="181"/>
      <c r="R472" s="181"/>
      <c r="S472" s="181"/>
      <c r="T472" s="181"/>
      <c r="U472" s="181"/>
      <c r="V472" s="181"/>
      <c r="W472" s="181"/>
      <c r="X472" s="159"/>
      <c r="Y472" s="158"/>
      <c r="Z472" s="157"/>
    </row>
    <row r="473" spans="1:27" ht="20.100000000000001" customHeight="1" x14ac:dyDescent="0.15">
      <c r="A473" s="133"/>
      <c r="B473" s="133"/>
      <c r="C473" s="152"/>
      <c r="D473" s="153">
        <v>1</v>
      </c>
      <c r="E473" s="128" t="s">
        <v>275</v>
      </c>
      <c r="N473" s="158"/>
      <c r="O473" s="158"/>
      <c r="P473" s="158"/>
      <c r="Q473" s="158"/>
      <c r="R473" s="158"/>
      <c r="S473" s="158"/>
      <c r="T473" s="158"/>
      <c r="U473" s="158"/>
      <c r="V473" s="158"/>
      <c r="W473" s="158"/>
      <c r="X473" s="158"/>
      <c r="Y473" s="158"/>
      <c r="Z473" s="157"/>
    </row>
    <row r="474" spans="1:27" ht="20.100000000000001" customHeight="1" x14ac:dyDescent="0.15">
      <c r="A474" s="133"/>
      <c r="B474" s="133"/>
      <c r="C474" s="152"/>
      <c r="D474" s="153"/>
      <c r="E474" s="3"/>
      <c r="F474" s="3"/>
      <c r="G474" s="3"/>
      <c r="H474" s="3"/>
      <c r="I474" s="3"/>
      <c r="J474" s="3"/>
      <c r="K474" s="3"/>
      <c r="L474" s="3"/>
      <c r="M474" s="3"/>
      <c r="N474" s="158"/>
      <c r="O474" s="158"/>
      <c r="P474" s="158"/>
      <c r="Q474" s="158"/>
      <c r="R474" s="158"/>
      <c r="S474" s="158"/>
      <c r="T474" s="158"/>
      <c r="U474" s="158"/>
      <c r="V474" s="158"/>
      <c r="W474" s="158"/>
      <c r="X474" s="158"/>
      <c r="Y474" s="158"/>
      <c r="Z474" s="157"/>
    </row>
    <row r="475" spans="1:27" ht="20.100000000000001" customHeight="1" x14ac:dyDescent="0.15">
      <c r="A475" s="133"/>
      <c r="B475" s="341"/>
      <c r="C475" s="158"/>
      <c r="D475" s="158"/>
      <c r="E475" s="160" t="s">
        <v>361</v>
      </c>
      <c r="F475" s="160"/>
      <c r="G475" s="160"/>
      <c r="H475" s="160"/>
      <c r="I475" s="160"/>
      <c r="J475" s="160"/>
      <c r="K475" s="160"/>
      <c r="L475" s="160"/>
      <c r="M475" s="160"/>
      <c r="N475" s="160"/>
      <c r="O475" s="160"/>
      <c r="P475" s="160"/>
      <c r="Q475" s="160"/>
      <c r="R475" s="160"/>
      <c r="S475" s="160"/>
      <c r="T475" s="160"/>
      <c r="U475" s="160"/>
      <c r="V475" s="160"/>
      <c r="W475" s="160"/>
      <c r="X475" s="160"/>
      <c r="Y475" s="160"/>
      <c r="Z475" s="157"/>
    </row>
    <row r="476" spans="1:27" s="384" customFormat="1" ht="20.100000000000001" customHeight="1" x14ac:dyDescent="0.15">
      <c r="A476" s="380"/>
      <c r="B476" s="381"/>
      <c r="C476" s="382"/>
      <c r="D476" s="382"/>
      <c r="E476" s="382"/>
      <c r="F476" s="382"/>
      <c r="G476" s="382"/>
      <c r="H476" s="382"/>
      <c r="I476" s="382"/>
      <c r="J476" s="383"/>
      <c r="K476" s="383"/>
      <c r="L476" s="383"/>
      <c r="M476" s="383"/>
      <c r="N476" s="383"/>
      <c r="O476" s="383"/>
      <c r="P476" s="383"/>
      <c r="Q476" s="383"/>
      <c r="R476" s="383"/>
      <c r="S476" s="383"/>
      <c r="T476" s="383"/>
      <c r="U476" s="383"/>
      <c r="V476" s="383"/>
      <c r="W476" s="383"/>
      <c r="X476" s="383"/>
      <c r="Y476" s="383"/>
      <c r="AA476" s="385"/>
    </row>
    <row r="477" spans="1:27" s="384" customFormat="1" ht="20.100000000000001" customHeight="1" x14ac:dyDescent="0.15">
      <c r="A477" s="380"/>
      <c r="J477" s="386"/>
      <c r="K477" s="386"/>
      <c r="L477" s="386"/>
      <c r="M477" s="386"/>
      <c r="N477" s="386"/>
      <c r="O477" s="386"/>
      <c r="P477" s="386"/>
      <c r="Q477" s="386"/>
      <c r="R477" s="386"/>
      <c r="S477" s="386"/>
      <c r="T477" s="386"/>
      <c r="U477" s="386"/>
      <c r="V477" s="386"/>
      <c r="W477" s="386"/>
      <c r="X477" s="386"/>
      <c r="Y477" s="386"/>
      <c r="Z477" s="387"/>
    </row>
  </sheetData>
  <sheetProtection algorithmName="SHA-512" hashValue="2qvGXbuTZNM11ecvm5T9A60/gle9xUkj3/+fbscbtoX3UwewxwPHYf6ZN0o8qjOJWwiWFrm85pGPN8zieKjs5g==" saltValue="azeNi0ZQ6d7DPTwgv3oUig==" spinCount="100000" sheet="1" objects="1" scenarios="1"/>
  <dataConsolidate link="1"/>
  <mergeCells count="1030">
    <mergeCell ref="P34:Q34"/>
    <mergeCell ref="H324:I329"/>
    <mergeCell ref="H330:I333"/>
    <mergeCell ref="H334:I338"/>
    <mergeCell ref="H339:I341"/>
    <mergeCell ref="H414:I420"/>
    <mergeCell ref="H421:I423"/>
    <mergeCell ref="H424:I425"/>
    <mergeCell ref="H426:I426"/>
    <mergeCell ref="H342:I346"/>
    <mergeCell ref="H347:I351"/>
    <mergeCell ref="H352:I355"/>
    <mergeCell ref="H356:I357"/>
    <mergeCell ref="H358:I362"/>
    <mergeCell ref="H363:I364"/>
    <mergeCell ref="H365:I369"/>
    <mergeCell ref="H370:I373"/>
    <mergeCell ref="H374:I378"/>
    <mergeCell ref="H379:I384"/>
    <mergeCell ref="H385:I389"/>
    <mergeCell ref="H390:I393"/>
    <mergeCell ref="H394:I395"/>
    <mergeCell ref="H396:I401"/>
    <mergeCell ref="H402:I404"/>
    <mergeCell ref="H405:I407"/>
    <mergeCell ref="H408:I413"/>
    <mergeCell ref="E208:K208"/>
    <mergeCell ref="E207:K207"/>
    <mergeCell ref="L207:T207"/>
    <mergeCell ref="K402:N402"/>
    <mergeCell ref="K404:N404"/>
    <mergeCell ref="O404:P404"/>
    <mergeCell ref="U207:Y207"/>
    <mergeCell ref="E209:K209"/>
    <mergeCell ref="L208:T208"/>
    <mergeCell ref="L209:T209"/>
    <mergeCell ref="U208:Y208"/>
    <mergeCell ref="U209:Y209"/>
    <mergeCell ref="E213:K213"/>
    <mergeCell ref="L213:T213"/>
    <mergeCell ref="U213:Y213"/>
    <mergeCell ref="E214:K214"/>
    <mergeCell ref="L214:T214"/>
    <mergeCell ref="U214:Y214"/>
    <mergeCell ref="E215:K215"/>
    <mergeCell ref="L215:T215"/>
    <mergeCell ref="U215:Y215"/>
    <mergeCell ref="U462:Y462"/>
    <mergeCell ref="U463:Y463"/>
    <mergeCell ref="U443:Y443"/>
    <mergeCell ref="U444:Y444"/>
    <mergeCell ref="U434:Y434"/>
    <mergeCell ref="U435:Y435"/>
    <mergeCell ref="K439:P439"/>
    <mergeCell ref="Q439:R439"/>
    <mergeCell ref="S439:T439"/>
    <mergeCell ref="F440:J440"/>
    <mergeCell ref="K440:P440"/>
    <mergeCell ref="Q440:R440"/>
    <mergeCell ref="S440:T440"/>
    <mergeCell ref="S444:T444"/>
    <mergeCell ref="F438:J438"/>
    <mergeCell ref="K438:P438"/>
    <mergeCell ref="Q438:R438"/>
    <mergeCell ref="U464:Y464"/>
    <mergeCell ref="U465:Y465"/>
    <mergeCell ref="E433:Y433"/>
    <mergeCell ref="C470:I470"/>
    <mergeCell ref="U445:Y445"/>
    <mergeCell ref="U446:Y446"/>
    <mergeCell ref="U447:Y447"/>
    <mergeCell ref="U448:Y448"/>
    <mergeCell ref="U449:Y449"/>
    <mergeCell ref="U450:Y450"/>
    <mergeCell ref="U451:Y451"/>
    <mergeCell ref="U452:Y452"/>
    <mergeCell ref="U453:Y453"/>
    <mergeCell ref="U454:Y454"/>
    <mergeCell ref="U455:Y455"/>
    <mergeCell ref="U456:Y456"/>
    <mergeCell ref="U457:Y457"/>
    <mergeCell ref="U458:Y458"/>
    <mergeCell ref="U459:Y459"/>
    <mergeCell ref="U460:Y460"/>
    <mergeCell ref="U461:Y461"/>
    <mergeCell ref="U438:Y438"/>
    <mergeCell ref="U439:Y439"/>
    <mergeCell ref="U436:Y436"/>
    <mergeCell ref="U437:Y437"/>
    <mergeCell ref="U440:Y440"/>
    <mergeCell ref="K441:P441"/>
    <mergeCell ref="Q441:R441"/>
    <mergeCell ref="S441:T441"/>
    <mergeCell ref="K442:P442"/>
    <mergeCell ref="U441:Y441"/>
    <mergeCell ref="U442:Y442"/>
    <mergeCell ref="S438:T438"/>
    <mergeCell ref="F439:J439"/>
    <mergeCell ref="E434:J434"/>
    <mergeCell ref="K434:P434"/>
    <mergeCell ref="Q442:R442"/>
    <mergeCell ref="S442:T442"/>
    <mergeCell ref="K443:P443"/>
    <mergeCell ref="Q443:R443"/>
    <mergeCell ref="S443:T443"/>
    <mergeCell ref="K444:P444"/>
    <mergeCell ref="Q444:R444"/>
    <mergeCell ref="F441:J441"/>
    <mergeCell ref="F442:J442"/>
    <mergeCell ref="F443:J443"/>
    <mergeCell ref="F444:J444"/>
    <mergeCell ref="F436:J436"/>
    <mergeCell ref="K436:P436"/>
    <mergeCell ref="Q436:R436"/>
    <mergeCell ref="S436:T436"/>
    <mergeCell ref="F437:J437"/>
    <mergeCell ref="K437:P437"/>
    <mergeCell ref="Q437:R437"/>
    <mergeCell ref="S437:T437"/>
    <mergeCell ref="C431:I431"/>
    <mergeCell ref="K424:N424"/>
    <mergeCell ref="F426:G426"/>
    <mergeCell ref="E424:E425"/>
    <mergeCell ref="F424:G425"/>
    <mergeCell ref="U379:Y384"/>
    <mergeCell ref="U385:Y389"/>
    <mergeCell ref="U390:Y393"/>
    <mergeCell ref="U394:Y395"/>
    <mergeCell ref="U396:Y401"/>
    <mergeCell ref="U402:Y404"/>
    <mergeCell ref="U405:Y407"/>
    <mergeCell ref="U408:Y413"/>
    <mergeCell ref="U414:Y420"/>
    <mergeCell ref="U421:Y423"/>
    <mergeCell ref="U424:Y425"/>
    <mergeCell ref="K419:N419"/>
    <mergeCell ref="O419:P419"/>
    <mergeCell ref="Q419:T419"/>
    <mergeCell ref="K420:N420"/>
    <mergeCell ref="O420:P420"/>
    <mergeCell ref="Q420:T420"/>
    <mergeCell ref="K422:N422"/>
    <mergeCell ref="O422:P422"/>
    <mergeCell ref="Q422:T422"/>
    <mergeCell ref="K423:N423"/>
    <mergeCell ref="O423:P423"/>
    <mergeCell ref="O424:P424"/>
    <mergeCell ref="Q424:T424"/>
    <mergeCell ref="K425:N425"/>
    <mergeCell ref="O425:P425"/>
    <mergeCell ref="K405:N405"/>
    <mergeCell ref="Q414:T414"/>
    <mergeCell ref="K415:N415"/>
    <mergeCell ref="O415:P415"/>
    <mergeCell ref="Q415:T415"/>
    <mergeCell ref="K416:N416"/>
    <mergeCell ref="O416:P416"/>
    <mergeCell ref="Q416:T416"/>
    <mergeCell ref="Q417:T417"/>
    <mergeCell ref="U426:Y426"/>
    <mergeCell ref="K418:N418"/>
    <mergeCell ref="O418:P418"/>
    <mergeCell ref="Q418:T418"/>
    <mergeCell ref="K411:N411"/>
    <mergeCell ref="O411:P411"/>
    <mergeCell ref="Q411:T411"/>
    <mergeCell ref="K412:N412"/>
    <mergeCell ref="O412:P412"/>
    <mergeCell ref="Q412:T412"/>
    <mergeCell ref="K413:N413"/>
    <mergeCell ref="O413:P413"/>
    <mergeCell ref="Q395:T395"/>
    <mergeCell ref="K396:N396"/>
    <mergeCell ref="O396:P396"/>
    <mergeCell ref="Q396:T396"/>
    <mergeCell ref="K397:N397"/>
    <mergeCell ref="O397:P397"/>
    <mergeCell ref="Q397:T397"/>
    <mergeCell ref="K398:N398"/>
    <mergeCell ref="O398:P398"/>
    <mergeCell ref="Q398:T398"/>
    <mergeCell ref="O399:P399"/>
    <mergeCell ref="Q399:T399"/>
    <mergeCell ref="K400:N400"/>
    <mergeCell ref="O400:P400"/>
    <mergeCell ref="Q400:T400"/>
    <mergeCell ref="K409:N409"/>
    <mergeCell ref="O407:P407"/>
    <mergeCell ref="K408:N408"/>
    <mergeCell ref="O401:P401"/>
    <mergeCell ref="Q401:T401"/>
    <mergeCell ref="Q404:T404"/>
    <mergeCell ref="O405:P405"/>
    <mergeCell ref="K407:N407"/>
    <mergeCell ref="K406:N406"/>
    <mergeCell ref="O409:P409"/>
    <mergeCell ref="Q409:T409"/>
    <mergeCell ref="Q407:T407"/>
    <mergeCell ref="Q405:T405"/>
    <mergeCell ref="Q388:T388"/>
    <mergeCell ref="K389:N389"/>
    <mergeCell ref="O389:P389"/>
    <mergeCell ref="Q389:T389"/>
    <mergeCell ref="K390:N390"/>
    <mergeCell ref="O390:P390"/>
    <mergeCell ref="Q390:T390"/>
    <mergeCell ref="K391:N391"/>
    <mergeCell ref="O391:P391"/>
    <mergeCell ref="Q391:T391"/>
    <mergeCell ref="K392:N392"/>
    <mergeCell ref="O392:P392"/>
    <mergeCell ref="Q392:T392"/>
    <mergeCell ref="Q393:T393"/>
    <mergeCell ref="O393:P393"/>
    <mergeCell ref="K393:N393"/>
    <mergeCell ref="K394:N394"/>
    <mergeCell ref="O388:P388"/>
    <mergeCell ref="O394:P394"/>
    <mergeCell ref="Q394:T394"/>
    <mergeCell ref="Q383:T383"/>
    <mergeCell ref="K384:N384"/>
    <mergeCell ref="O384:P384"/>
    <mergeCell ref="Q384:T384"/>
    <mergeCell ref="K385:N385"/>
    <mergeCell ref="O385:P385"/>
    <mergeCell ref="Q385:T385"/>
    <mergeCell ref="K386:N386"/>
    <mergeCell ref="O386:P386"/>
    <mergeCell ref="Q386:T386"/>
    <mergeCell ref="K387:N387"/>
    <mergeCell ref="O387:P387"/>
    <mergeCell ref="Q387:T387"/>
    <mergeCell ref="Q378:T378"/>
    <mergeCell ref="K379:N379"/>
    <mergeCell ref="O379:P379"/>
    <mergeCell ref="Q379:T379"/>
    <mergeCell ref="K380:N380"/>
    <mergeCell ref="O380:P380"/>
    <mergeCell ref="Q380:T380"/>
    <mergeCell ref="K381:N381"/>
    <mergeCell ref="O381:P381"/>
    <mergeCell ref="Q381:T381"/>
    <mergeCell ref="K382:N382"/>
    <mergeCell ref="O382:P382"/>
    <mergeCell ref="Q382:T382"/>
    <mergeCell ref="Q377:T377"/>
    <mergeCell ref="O378:P378"/>
    <mergeCell ref="U356:Y357"/>
    <mergeCell ref="K357:N357"/>
    <mergeCell ref="O357:P357"/>
    <mergeCell ref="Q357:T357"/>
    <mergeCell ref="K358:N358"/>
    <mergeCell ref="O358:P358"/>
    <mergeCell ref="Q358:T358"/>
    <mergeCell ref="U358:Y362"/>
    <mergeCell ref="K359:N359"/>
    <mergeCell ref="O359:P359"/>
    <mergeCell ref="Q359:T359"/>
    <mergeCell ref="K360:N360"/>
    <mergeCell ref="O360:P360"/>
    <mergeCell ref="Q360:T360"/>
    <mergeCell ref="K361:N361"/>
    <mergeCell ref="O361:P361"/>
    <mergeCell ref="Q361:T361"/>
    <mergeCell ref="U363:Y364"/>
    <mergeCell ref="U365:Y369"/>
    <mergeCell ref="U370:Y373"/>
    <mergeCell ref="U374:Y378"/>
    <mergeCell ref="O369:P369"/>
    <mergeCell ref="Q368:T368"/>
    <mergeCell ref="K362:N362"/>
    <mergeCell ref="O364:P364"/>
    <mergeCell ref="Q364:T364"/>
    <mergeCell ref="O365:P365"/>
    <mergeCell ref="Q372:T372"/>
    <mergeCell ref="O370:P370"/>
    <mergeCell ref="Q374:T374"/>
    <mergeCell ref="U347:Y351"/>
    <mergeCell ref="K348:N348"/>
    <mergeCell ref="O348:P348"/>
    <mergeCell ref="Q348:T348"/>
    <mergeCell ref="K349:N349"/>
    <mergeCell ref="O349:P349"/>
    <mergeCell ref="Q349:T349"/>
    <mergeCell ref="K350:N350"/>
    <mergeCell ref="O350:P350"/>
    <mergeCell ref="Q350:T350"/>
    <mergeCell ref="K351:N351"/>
    <mergeCell ref="O351:P351"/>
    <mergeCell ref="Q351:T351"/>
    <mergeCell ref="K352:N352"/>
    <mergeCell ref="O352:P352"/>
    <mergeCell ref="Q352:T352"/>
    <mergeCell ref="U352:Y355"/>
    <mergeCell ref="K353:N353"/>
    <mergeCell ref="O353:P353"/>
    <mergeCell ref="Q353:T353"/>
    <mergeCell ref="K354:N354"/>
    <mergeCell ref="O354:P354"/>
    <mergeCell ref="Q354:T354"/>
    <mergeCell ref="K355:N355"/>
    <mergeCell ref="O355:P355"/>
    <mergeCell ref="Q355:T355"/>
    <mergeCell ref="U339:Y341"/>
    <mergeCell ref="K340:N340"/>
    <mergeCell ref="O340:P340"/>
    <mergeCell ref="Q340:T340"/>
    <mergeCell ref="K341:N341"/>
    <mergeCell ref="O341:P341"/>
    <mergeCell ref="Q341:T341"/>
    <mergeCell ref="K342:N342"/>
    <mergeCell ref="O342:P342"/>
    <mergeCell ref="Q342:T342"/>
    <mergeCell ref="U342:Y346"/>
    <mergeCell ref="K343:N343"/>
    <mergeCell ref="O343:P343"/>
    <mergeCell ref="Q343:T343"/>
    <mergeCell ref="K344:N344"/>
    <mergeCell ref="O344:P344"/>
    <mergeCell ref="Q344:T344"/>
    <mergeCell ref="K345:N345"/>
    <mergeCell ref="O345:P345"/>
    <mergeCell ref="Q345:T345"/>
    <mergeCell ref="K346:N346"/>
    <mergeCell ref="O346:P346"/>
    <mergeCell ref="Q346:T346"/>
    <mergeCell ref="Q339:T339"/>
    <mergeCell ref="U330:Y333"/>
    <mergeCell ref="K331:N331"/>
    <mergeCell ref="O331:P331"/>
    <mergeCell ref="Q331:T331"/>
    <mergeCell ref="K332:N332"/>
    <mergeCell ref="O332:P332"/>
    <mergeCell ref="Q332:T332"/>
    <mergeCell ref="K333:N333"/>
    <mergeCell ref="O333:P333"/>
    <mergeCell ref="Q333:T333"/>
    <mergeCell ref="K334:N334"/>
    <mergeCell ref="O334:P334"/>
    <mergeCell ref="Q334:T334"/>
    <mergeCell ref="U334:Y338"/>
    <mergeCell ref="K335:N335"/>
    <mergeCell ref="O335:P335"/>
    <mergeCell ref="Q335:T335"/>
    <mergeCell ref="K336:N336"/>
    <mergeCell ref="O336:P336"/>
    <mergeCell ref="Q336:T336"/>
    <mergeCell ref="K337:N337"/>
    <mergeCell ref="O337:P337"/>
    <mergeCell ref="Q337:T337"/>
    <mergeCell ref="K338:N338"/>
    <mergeCell ref="O338:P338"/>
    <mergeCell ref="Q338:T338"/>
    <mergeCell ref="Q330:T330"/>
    <mergeCell ref="U324:Y329"/>
    <mergeCell ref="K325:N325"/>
    <mergeCell ref="O325:P325"/>
    <mergeCell ref="Q325:T325"/>
    <mergeCell ref="K326:N326"/>
    <mergeCell ref="O326:P326"/>
    <mergeCell ref="Q326:T326"/>
    <mergeCell ref="K327:N327"/>
    <mergeCell ref="O327:P327"/>
    <mergeCell ref="Q327:T327"/>
    <mergeCell ref="K328:N328"/>
    <mergeCell ref="O328:P328"/>
    <mergeCell ref="Q328:T328"/>
    <mergeCell ref="K329:N329"/>
    <mergeCell ref="O329:P329"/>
    <mergeCell ref="Q329:T329"/>
    <mergeCell ref="U321:Y323"/>
    <mergeCell ref="O321:P321"/>
    <mergeCell ref="Q321:T321"/>
    <mergeCell ref="O322:P322"/>
    <mergeCell ref="Q322:T322"/>
    <mergeCell ref="K323:N323"/>
    <mergeCell ref="U313:Y316"/>
    <mergeCell ref="K314:N314"/>
    <mergeCell ref="O314:P314"/>
    <mergeCell ref="Q314:T314"/>
    <mergeCell ref="K315:N315"/>
    <mergeCell ref="O315:P315"/>
    <mergeCell ref="Q315:T315"/>
    <mergeCell ref="K316:N316"/>
    <mergeCell ref="O316:P316"/>
    <mergeCell ref="Q316:T316"/>
    <mergeCell ref="K317:N317"/>
    <mergeCell ref="O317:P317"/>
    <mergeCell ref="Q317:T317"/>
    <mergeCell ref="U317:Y320"/>
    <mergeCell ref="K318:N318"/>
    <mergeCell ref="O318:P318"/>
    <mergeCell ref="Q318:T318"/>
    <mergeCell ref="K319:N319"/>
    <mergeCell ref="O319:P319"/>
    <mergeCell ref="Q319:T319"/>
    <mergeCell ref="K320:N320"/>
    <mergeCell ref="O320:P320"/>
    <mergeCell ref="Q320:T320"/>
    <mergeCell ref="O313:P313"/>
    <mergeCell ref="Q313:T313"/>
    <mergeCell ref="U306:Y312"/>
    <mergeCell ref="K307:N307"/>
    <mergeCell ref="O307:P307"/>
    <mergeCell ref="Q307:T307"/>
    <mergeCell ref="K308:N308"/>
    <mergeCell ref="O308:P308"/>
    <mergeCell ref="Q308:T308"/>
    <mergeCell ref="K309:N309"/>
    <mergeCell ref="O309:P309"/>
    <mergeCell ref="Q309:T309"/>
    <mergeCell ref="K310:N310"/>
    <mergeCell ref="O310:P310"/>
    <mergeCell ref="Q310:T310"/>
    <mergeCell ref="K311:N311"/>
    <mergeCell ref="O311:P311"/>
    <mergeCell ref="Q311:T311"/>
    <mergeCell ref="K312:N312"/>
    <mergeCell ref="O312:P312"/>
    <mergeCell ref="Q312:T312"/>
    <mergeCell ref="U292:Y297"/>
    <mergeCell ref="K293:N293"/>
    <mergeCell ref="O293:P293"/>
    <mergeCell ref="Q293:T293"/>
    <mergeCell ref="K294:N294"/>
    <mergeCell ref="O294:P294"/>
    <mergeCell ref="Q294:T294"/>
    <mergeCell ref="K295:N295"/>
    <mergeCell ref="O295:P295"/>
    <mergeCell ref="Q295:T295"/>
    <mergeCell ref="K296:N296"/>
    <mergeCell ref="O296:P296"/>
    <mergeCell ref="Q296:T296"/>
    <mergeCell ref="K297:N297"/>
    <mergeCell ref="O297:P297"/>
    <mergeCell ref="Q297:T297"/>
    <mergeCell ref="K289:N289"/>
    <mergeCell ref="Q290:T290"/>
    <mergeCell ref="Q291:T291"/>
    <mergeCell ref="Q292:T292"/>
    <mergeCell ref="Q276:T276"/>
    <mergeCell ref="O277:P277"/>
    <mergeCell ref="Q277:T277"/>
    <mergeCell ref="U277:Y279"/>
    <mergeCell ref="K278:N278"/>
    <mergeCell ref="O278:P278"/>
    <mergeCell ref="Q278:T278"/>
    <mergeCell ref="K279:N279"/>
    <mergeCell ref="O279:P279"/>
    <mergeCell ref="Q279:T279"/>
    <mergeCell ref="K280:N280"/>
    <mergeCell ref="O280:P280"/>
    <mergeCell ref="Q280:T280"/>
    <mergeCell ref="U280:Y284"/>
    <mergeCell ref="K281:N281"/>
    <mergeCell ref="O281:P281"/>
    <mergeCell ref="Q281:T281"/>
    <mergeCell ref="K282:N282"/>
    <mergeCell ref="O282:P282"/>
    <mergeCell ref="Q282:T282"/>
    <mergeCell ref="K283:N283"/>
    <mergeCell ref="O283:P283"/>
    <mergeCell ref="Q283:T283"/>
    <mergeCell ref="K284:N284"/>
    <mergeCell ref="O284:P284"/>
    <mergeCell ref="Q284:T284"/>
    <mergeCell ref="J477:Y477"/>
    <mergeCell ref="K285:N285"/>
    <mergeCell ref="O285:P285"/>
    <mergeCell ref="Q285:T285"/>
    <mergeCell ref="U285:Y286"/>
    <mergeCell ref="K286:N286"/>
    <mergeCell ref="O286:P286"/>
    <mergeCell ref="Q286:T286"/>
    <mergeCell ref="K287:N287"/>
    <mergeCell ref="K257:N257"/>
    <mergeCell ref="O257:P257"/>
    <mergeCell ref="K258:N258"/>
    <mergeCell ref="O258:P258"/>
    <mergeCell ref="K259:N259"/>
    <mergeCell ref="O259:P259"/>
    <mergeCell ref="K260:N260"/>
    <mergeCell ref="O261:P261"/>
    <mergeCell ref="Q261:T261"/>
    <mergeCell ref="K262:N262"/>
    <mergeCell ref="O262:P262"/>
    <mergeCell ref="Q262:T262"/>
    <mergeCell ref="O263:P263"/>
    <mergeCell ref="Q263:T263"/>
    <mergeCell ref="K264:N264"/>
    <mergeCell ref="O264:P264"/>
    <mergeCell ref="Q264:T264"/>
    <mergeCell ref="K265:N265"/>
    <mergeCell ref="O265:P265"/>
    <mergeCell ref="Q265:T265"/>
    <mergeCell ref="U265:Y266"/>
    <mergeCell ref="O260:P260"/>
    <mergeCell ref="O271:P271"/>
    <mergeCell ref="O182:R182"/>
    <mergeCell ref="I184:M184"/>
    <mergeCell ref="I176:M176"/>
    <mergeCell ref="I182:M182"/>
    <mergeCell ref="I187:M187"/>
    <mergeCell ref="I188:M188"/>
    <mergeCell ref="I189:M189"/>
    <mergeCell ref="J177:Y177"/>
    <mergeCell ref="I180:M180"/>
    <mergeCell ref="I178:M178"/>
    <mergeCell ref="I191:M191"/>
    <mergeCell ref="J476:Y476"/>
    <mergeCell ref="E253:E259"/>
    <mergeCell ref="F253:G259"/>
    <mergeCell ref="K251:N251"/>
    <mergeCell ref="O251:P251"/>
    <mergeCell ref="Q251:T251"/>
    <mergeCell ref="K252:N252"/>
    <mergeCell ref="O252:P252"/>
    <mergeCell ref="Q252:T252"/>
    <mergeCell ref="K266:N266"/>
    <mergeCell ref="O266:P266"/>
    <mergeCell ref="Q266:T266"/>
    <mergeCell ref="O267:P267"/>
    <mergeCell ref="Q267:T267"/>
    <mergeCell ref="O270:P270"/>
    <mergeCell ref="Q270:T270"/>
    <mergeCell ref="U270:Y276"/>
    <mergeCell ref="K271:N271"/>
    <mergeCell ref="E212:Y212"/>
    <mergeCell ref="E196:H196"/>
    <mergeCell ref="I196:M196"/>
    <mergeCell ref="C13:H13"/>
    <mergeCell ref="E15:H15"/>
    <mergeCell ref="J15:Y15"/>
    <mergeCell ref="I20:M20"/>
    <mergeCell ref="I22:Y22"/>
    <mergeCell ref="I24:Y24"/>
    <mergeCell ref="I26:Y26"/>
    <mergeCell ref="I28:Y28"/>
    <mergeCell ref="I30:Y30"/>
    <mergeCell ref="W1:Z1"/>
    <mergeCell ref="C174:H174"/>
    <mergeCell ref="I73:Y73"/>
    <mergeCell ref="J74:Y74"/>
    <mergeCell ref="I75:Y75"/>
    <mergeCell ref="I32:Y32"/>
    <mergeCell ref="I34:M34"/>
    <mergeCell ref="C150:H150"/>
    <mergeCell ref="J76:Y76"/>
    <mergeCell ref="I77:Y77"/>
    <mergeCell ref="I79:Y79"/>
    <mergeCell ref="I81:Y81"/>
    <mergeCell ref="I83:M83"/>
    <mergeCell ref="I85:M85"/>
    <mergeCell ref="I87:Y87"/>
    <mergeCell ref="C109:H109"/>
    <mergeCell ref="D111:Y111"/>
    <mergeCell ref="I118:M118"/>
    <mergeCell ref="I120:Y120"/>
    <mergeCell ref="J37:Y37"/>
    <mergeCell ref="J86:Y86"/>
    <mergeCell ref="I36:M36"/>
    <mergeCell ref="I38:Y38"/>
    <mergeCell ref="I40:M40"/>
    <mergeCell ref="C60:H60"/>
    <mergeCell ref="I63:M63"/>
    <mergeCell ref="I69:M69"/>
    <mergeCell ref="I71:Y71"/>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22:M122"/>
    <mergeCell ref="I124:M124"/>
    <mergeCell ref="I126:Y126"/>
    <mergeCell ref="P83:Q83"/>
    <mergeCell ref="P122:Q122"/>
    <mergeCell ref="E197:H197"/>
    <mergeCell ref="I197:M197"/>
    <mergeCell ref="E198:H198"/>
    <mergeCell ref="I198:M198"/>
    <mergeCell ref="E199:H199"/>
    <mergeCell ref="I199:M199"/>
    <mergeCell ref="E224:Y224"/>
    <mergeCell ref="V228:Y228"/>
    <mergeCell ref="C220:I220"/>
    <mergeCell ref="E225:O225"/>
    <mergeCell ref="E231:H231"/>
    <mergeCell ref="E232:H232"/>
    <mergeCell ref="E233:H233"/>
    <mergeCell ref="I231:M231"/>
    <mergeCell ref="K239:N239"/>
    <mergeCell ref="O239:P239"/>
    <mergeCell ref="E239:E245"/>
    <mergeCell ref="F239:G245"/>
    <mergeCell ref="I232:M232"/>
    <mergeCell ref="I233:M233"/>
    <mergeCell ref="E226:I226"/>
    <mergeCell ref="E227:I227"/>
    <mergeCell ref="E228:J228"/>
    <mergeCell ref="K226:N226"/>
    <mergeCell ref="K227:N227"/>
    <mergeCell ref="K228:O228"/>
    <mergeCell ref="P226:R226"/>
    <mergeCell ref="P228:S228"/>
    <mergeCell ref="E238:G238"/>
    <mergeCell ref="V225:Y227"/>
    <mergeCell ref="Q238:T238"/>
    <mergeCell ref="U238:Y238"/>
    <mergeCell ref="K240:N240"/>
    <mergeCell ref="K241:N241"/>
    <mergeCell ref="P225:U225"/>
    <mergeCell ref="T228:U228"/>
    <mergeCell ref="Q257:T257"/>
    <mergeCell ref="O249:P249"/>
    <mergeCell ref="H246:I252"/>
    <mergeCell ref="H253:I259"/>
    <mergeCell ref="H260:I264"/>
    <mergeCell ref="Q239:T239"/>
    <mergeCell ref="U239:Y245"/>
    <mergeCell ref="Q240:T240"/>
    <mergeCell ref="Q241:T241"/>
    <mergeCell ref="O242:P242"/>
    <mergeCell ref="Q242:T242"/>
    <mergeCell ref="O243:P243"/>
    <mergeCell ref="Q243:T243"/>
    <mergeCell ref="O244:P244"/>
    <mergeCell ref="Q244:T244"/>
    <mergeCell ref="O245:P245"/>
    <mergeCell ref="Q245:T245"/>
    <mergeCell ref="O240:P240"/>
    <mergeCell ref="O241:P241"/>
    <mergeCell ref="P227:R227"/>
    <mergeCell ref="E237:Y237"/>
    <mergeCell ref="E234:H234"/>
    <mergeCell ref="I234:M234"/>
    <mergeCell ref="O238:P238"/>
    <mergeCell ref="J238:N238"/>
    <mergeCell ref="H238:I238"/>
    <mergeCell ref="H239:I245"/>
    <mergeCell ref="U267:Y269"/>
    <mergeCell ref="K268:N268"/>
    <mergeCell ref="O268:P268"/>
    <mergeCell ref="Q268:T268"/>
    <mergeCell ref="K269:N269"/>
    <mergeCell ref="O269:P269"/>
    <mergeCell ref="Q269:T269"/>
    <mergeCell ref="U246:Y252"/>
    <mergeCell ref="U253:Y259"/>
    <mergeCell ref="U260:Y264"/>
    <mergeCell ref="K249:N249"/>
    <mergeCell ref="O246:P246"/>
    <mergeCell ref="O253:P253"/>
    <mergeCell ref="Q253:T253"/>
    <mergeCell ref="O254:P254"/>
    <mergeCell ref="Q254:T254"/>
    <mergeCell ref="O255:P255"/>
    <mergeCell ref="Q255:T255"/>
    <mergeCell ref="O256:P256"/>
    <mergeCell ref="Q256:T256"/>
    <mergeCell ref="Q258:T258"/>
    <mergeCell ref="Q259:T259"/>
    <mergeCell ref="K253:N253"/>
    <mergeCell ref="K254:N254"/>
    <mergeCell ref="K255:N255"/>
    <mergeCell ref="K256:N256"/>
    <mergeCell ref="K261:N261"/>
    <mergeCell ref="O247:P247"/>
    <mergeCell ref="Q247:T247"/>
    <mergeCell ref="K248:N248"/>
    <mergeCell ref="O248:P248"/>
    <mergeCell ref="Q248:T248"/>
    <mergeCell ref="Q271:T271"/>
    <mergeCell ref="K272:N272"/>
    <mergeCell ref="O272:P272"/>
    <mergeCell ref="Q272:T272"/>
    <mergeCell ref="K273:N273"/>
    <mergeCell ref="O273:P273"/>
    <mergeCell ref="Q273:T273"/>
    <mergeCell ref="K274:N274"/>
    <mergeCell ref="O274:P274"/>
    <mergeCell ref="Q249:T249"/>
    <mergeCell ref="K250:N250"/>
    <mergeCell ref="O250:P250"/>
    <mergeCell ref="Q250:T250"/>
    <mergeCell ref="E246:E252"/>
    <mergeCell ref="F246:G252"/>
    <mergeCell ref="K263:N263"/>
    <mergeCell ref="K270:N270"/>
    <mergeCell ref="Q260:T260"/>
    <mergeCell ref="E260:E264"/>
    <mergeCell ref="F260:G264"/>
    <mergeCell ref="E265:E266"/>
    <mergeCell ref="F265:G266"/>
    <mergeCell ref="E267:E269"/>
    <mergeCell ref="F267:G269"/>
    <mergeCell ref="K247:N247"/>
    <mergeCell ref="Q274:T274"/>
    <mergeCell ref="H265:I266"/>
    <mergeCell ref="H267:I269"/>
    <mergeCell ref="H270:I276"/>
    <mergeCell ref="Q275:T275"/>
    <mergeCell ref="K276:N276"/>
    <mergeCell ref="O276:P276"/>
    <mergeCell ref="E277:E279"/>
    <mergeCell ref="F277:G279"/>
    <mergeCell ref="E280:E284"/>
    <mergeCell ref="F280:G284"/>
    <mergeCell ref="E285:E286"/>
    <mergeCell ref="F285:G286"/>
    <mergeCell ref="E270:E276"/>
    <mergeCell ref="F270:G276"/>
    <mergeCell ref="E287:E291"/>
    <mergeCell ref="F287:G291"/>
    <mergeCell ref="O287:P287"/>
    <mergeCell ref="K288:N288"/>
    <mergeCell ref="E292:E297"/>
    <mergeCell ref="F292:G297"/>
    <mergeCell ref="O288:P288"/>
    <mergeCell ref="O289:P289"/>
    <mergeCell ref="K290:N290"/>
    <mergeCell ref="O290:P290"/>
    <mergeCell ref="K291:N291"/>
    <mergeCell ref="O291:P291"/>
    <mergeCell ref="K292:N292"/>
    <mergeCell ref="O292:P292"/>
    <mergeCell ref="K275:N275"/>
    <mergeCell ref="O275:P275"/>
    <mergeCell ref="H277:I279"/>
    <mergeCell ref="H280:I284"/>
    <mergeCell ref="H285:I286"/>
    <mergeCell ref="H287:I291"/>
    <mergeCell ref="H292:I297"/>
    <mergeCell ref="K277:N277"/>
    <mergeCell ref="E313:E316"/>
    <mergeCell ref="F313:G316"/>
    <mergeCell ref="E306:E312"/>
    <mergeCell ref="F306:G312"/>
    <mergeCell ref="O302:P302"/>
    <mergeCell ref="E317:E320"/>
    <mergeCell ref="F317:G320"/>
    <mergeCell ref="E298:E305"/>
    <mergeCell ref="Q302:T302"/>
    <mergeCell ref="K303:N303"/>
    <mergeCell ref="O303:P303"/>
    <mergeCell ref="Q303:T303"/>
    <mergeCell ref="K304:N304"/>
    <mergeCell ref="O304:P304"/>
    <mergeCell ref="Q304:T304"/>
    <mergeCell ref="K305:N305"/>
    <mergeCell ref="O305:P305"/>
    <mergeCell ref="Q305:T305"/>
    <mergeCell ref="K306:N306"/>
    <mergeCell ref="O306:P306"/>
    <mergeCell ref="Q306:T306"/>
    <mergeCell ref="Q299:T299"/>
    <mergeCell ref="Q300:T300"/>
    <mergeCell ref="Q301:T301"/>
    <mergeCell ref="F298:G305"/>
    <mergeCell ref="H298:I305"/>
    <mergeCell ref="H306:I312"/>
    <mergeCell ref="H313:I316"/>
    <mergeCell ref="H317:I320"/>
    <mergeCell ref="K302:N302"/>
    <mergeCell ref="K313:N313"/>
    <mergeCell ref="K298:N298"/>
    <mergeCell ref="F365:G369"/>
    <mergeCell ref="O362:P362"/>
    <mergeCell ref="Q362:T362"/>
    <mergeCell ref="E342:E346"/>
    <mergeCell ref="F342:G346"/>
    <mergeCell ref="K347:N347"/>
    <mergeCell ref="O347:P347"/>
    <mergeCell ref="E352:E355"/>
    <mergeCell ref="F352:G355"/>
    <mergeCell ref="E356:E357"/>
    <mergeCell ref="F356:G357"/>
    <mergeCell ref="K356:N356"/>
    <mergeCell ref="O356:P356"/>
    <mergeCell ref="F330:G333"/>
    <mergeCell ref="E321:E323"/>
    <mergeCell ref="F321:G323"/>
    <mergeCell ref="K321:N321"/>
    <mergeCell ref="K322:N322"/>
    <mergeCell ref="O323:P323"/>
    <mergeCell ref="Q324:T324"/>
    <mergeCell ref="Q347:T347"/>
    <mergeCell ref="K365:N365"/>
    <mergeCell ref="Q365:T365"/>
    <mergeCell ref="K366:N366"/>
    <mergeCell ref="O366:P366"/>
    <mergeCell ref="Q366:T366"/>
    <mergeCell ref="K367:N367"/>
    <mergeCell ref="O367:P367"/>
    <mergeCell ref="Q367:T367"/>
    <mergeCell ref="K368:N368"/>
    <mergeCell ref="O368:P368"/>
    <mergeCell ref="H321:I323"/>
    <mergeCell ref="E394:E395"/>
    <mergeCell ref="F394:G395"/>
    <mergeCell ref="E390:E393"/>
    <mergeCell ref="F390:G393"/>
    <mergeCell ref="E370:E373"/>
    <mergeCell ref="F370:G373"/>
    <mergeCell ref="E374:E378"/>
    <mergeCell ref="F374:G378"/>
    <mergeCell ref="O373:P373"/>
    <mergeCell ref="O377:P377"/>
    <mergeCell ref="K395:N395"/>
    <mergeCell ref="O395:P395"/>
    <mergeCell ref="K373:N373"/>
    <mergeCell ref="K383:N383"/>
    <mergeCell ref="K388:N388"/>
    <mergeCell ref="E385:E389"/>
    <mergeCell ref="F385:G389"/>
    <mergeCell ref="K372:N372"/>
    <mergeCell ref="O372:P372"/>
    <mergeCell ref="O383:P383"/>
    <mergeCell ref="E379:E384"/>
    <mergeCell ref="F379:G384"/>
    <mergeCell ref="K374:N374"/>
    <mergeCell ref="O374:P374"/>
    <mergeCell ref="K370:N370"/>
    <mergeCell ref="K375:N375"/>
    <mergeCell ref="O375:P375"/>
    <mergeCell ref="K376:N376"/>
    <mergeCell ref="O376:P376"/>
    <mergeCell ref="K377:N377"/>
    <mergeCell ref="Q288:T288"/>
    <mergeCell ref="Q289:T289"/>
    <mergeCell ref="Q373:T373"/>
    <mergeCell ref="Q375:T375"/>
    <mergeCell ref="Q376:T376"/>
    <mergeCell ref="Q356:T356"/>
    <mergeCell ref="K363:N363"/>
    <mergeCell ref="O363:P363"/>
    <mergeCell ref="Q363:T363"/>
    <mergeCell ref="K364:N364"/>
    <mergeCell ref="Q369:T369"/>
    <mergeCell ref="K330:N330"/>
    <mergeCell ref="O330:P330"/>
    <mergeCell ref="K339:N339"/>
    <mergeCell ref="O339:P339"/>
    <mergeCell ref="O298:P298"/>
    <mergeCell ref="K299:N299"/>
    <mergeCell ref="O299:P299"/>
    <mergeCell ref="K300:N300"/>
    <mergeCell ref="O300:P300"/>
    <mergeCell ref="K301:N301"/>
    <mergeCell ref="O301:P301"/>
    <mergeCell ref="N187:Q187"/>
    <mergeCell ref="N188:Q188"/>
    <mergeCell ref="N189:Q189"/>
    <mergeCell ref="N191:Q191"/>
    <mergeCell ref="I193:M193"/>
    <mergeCell ref="E206:Y206"/>
    <mergeCell ref="K378:N378"/>
    <mergeCell ref="Q246:T246"/>
    <mergeCell ref="K369:N369"/>
    <mergeCell ref="Q370:T370"/>
    <mergeCell ref="K371:N371"/>
    <mergeCell ref="O371:P371"/>
    <mergeCell ref="Q371:T371"/>
    <mergeCell ref="Q287:T287"/>
    <mergeCell ref="U287:Y291"/>
    <mergeCell ref="Q298:T298"/>
    <mergeCell ref="U298:Y305"/>
    <mergeCell ref="K267:N267"/>
    <mergeCell ref="E363:E364"/>
    <mergeCell ref="F363:G364"/>
    <mergeCell ref="E358:E362"/>
    <mergeCell ref="F358:G362"/>
    <mergeCell ref="E365:E369"/>
    <mergeCell ref="E347:E351"/>
    <mergeCell ref="F347:G351"/>
    <mergeCell ref="E339:E341"/>
    <mergeCell ref="F339:G341"/>
    <mergeCell ref="E334:E338"/>
    <mergeCell ref="F334:G338"/>
    <mergeCell ref="E324:E329"/>
    <mergeCell ref="F324:G329"/>
    <mergeCell ref="E330:E333"/>
    <mergeCell ref="I190:M190"/>
    <mergeCell ref="N190:Q190"/>
    <mergeCell ref="E191:H191"/>
    <mergeCell ref="E402:E404"/>
    <mergeCell ref="F402:G404"/>
    <mergeCell ref="K242:N242"/>
    <mergeCell ref="K243:N243"/>
    <mergeCell ref="K244:N244"/>
    <mergeCell ref="K245:N245"/>
    <mergeCell ref="K246:N246"/>
    <mergeCell ref="Q434:R434"/>
    <mergeCell ref="S434:T434"/>
    <mergeCell ref="F435:J435"/>
    <mergeCell ref="K435:P435"/>
    <mergeCell ref="Q435:R435"/>
    <mergeCell ref="S435:T435"/>
    <mergeCell ref="Q323:T323"/>
    <mergeCell ref="K324:N324"/>
    <mergeCell ref="O324:P324"/>
    <mergeCell ref="O406:P406"/>
    <mergeCell ref="Q406:T406"/>
    <mergeCell ref="K399:N399"/>
    <mergeCell ref="E396:E401"/>
    <mergeCell ref="F396:G401"/>
    <mergeCell ref="E405:E407"/>
    <mergeCell ref="F405:G407"/>
    <mergeCell ref="O402:P402"/>
    <mergeCell ref="Q402:T402"/>
    <mergeCell ref="K403:N403"/>
    <mergeCell ref="O403:P403"/>
    <mergeCell ref="Q403:T403"/>
    <mergeCell ref="K401:N401"/>
    <mergeCell ref="E421:E423"/>
    <mergeCell ref="E414:E420"/>
    <mergeCell ref="E408:E413"/>
    <mergeCell ref="F445:J445"/>
    <mergeCell ref="K445:P445"/>
    <mergeCell ref="Q445:R445"/>
    <mergeCell ref="S445:T445"/>
    <mergeCell ref="F446:J446"/>
    <mergeCell ref="K446:P446"/>
    <mergeCell ref="Q446:R446"/>
    <mergeCell ref="S446:T446"/>
    <mergeCell ref="F421:G423"/>
    <mergeCell ref="F414:G420"/>
    <mergeCell ref="F408:G413"/>
    <mergeCell ref="O408:P408"/>
    <mergeCell ref="Q408:T408"/>
    <mergeCell ref="Q425:T425"/>
    <mergeCell ref="Q413:T413"/>
    <mergeCell ref="K426:N426"/>
    <mergeCell ref="O426:P426"/>
    <mergeCell ref="Q426:T426"/>
    <mergeCell ref="K421:N421"/>
    <mergeCell ref="O421:P421"/>
    <mergeCell ref="Q421:T421"/>
    <mergeCell ref="K410:N410"/>
    <mergeCell ref="O410:P410"/>
    <mergeCell ref="Q410:T410"/>
    <mergeCell ref="Q423:T423"/>
    <mergeCell ref="K414:N414"/>
    <mergeCell ref="O414:P414"/>
    <mergeCell ref="K417:N417"/>
    <mergeCell ref="O417:P417"/>
    <mergeCell ref="F447:J447"/>
    <mergeCell ref="K447:P447"/>
    <mergeCell ref="Q447:R447"/>
    <mergeCell ref="S447:T447"/>
    <mergeCell ref="F448:J448"/>
    <mergeCell ref="K448:P448"/>
    <mergeCell ref="Q448:R448"/>
    <mergeCell ref="S448:T448"/>
    <mergeCell ref="Q451:R451"/>
    <mergeCell ref="S451:T451"/>
    <mergeCell ref="F449:J449"/>
    <mergeCell ref="K449:P449"/>
    <mergeCell ref="Q449:R449"/>
    <mergeCell ref="S449:T449"/>
    <mergeCell ref="F450:J450"/>
    <mergeCell ref="K450:P450"/>
    <mergeCell ref="Q450:R450"/>
    <mergeCell ref="S450:T450"/>
    <mergeCell ref="F452:J452"/>
    <mergeCell ref="K452:P452"/>
    <mergeCell ref="Q452:R452"/>
    <mergeCell ref="S452:T452"/>
    <mergeCell ref="F453:J453"/>
    <mergeCell ref="K453:P453"/>
    <mergeCell ref="Q453:R453"/>
    <mergeCell ref="S453:T453"/>
    <mergeCell ref="F454:J454"/>
    <mergeCell ref="K454:P454"/>
    <mergeCell ref="Q454:R454"/>
    <mergeCell ref="S454:T454"/>
    <mergeCell ref="F455:J455"/>
    <mergeCell ref="K455:P455"/>
    <mergeCell ref="Q455:R455"/>
    <mergeCell ref="S455:T455"/>
    <mergeCell ref="F451:J451"/>
    <mergeCell ref="K451:P451"/>
    <mergeCell ref="Q456:R456"/>
    <mergeCell ref="S456:T456"/>
    <mergeCell ref="F457:J457"/>
    <mergeCell ref="K457:P457"/>
    <mergeCell ref="Q457:R457"/>
    <mergeCell ref="S457:T457"/>
    <mergeCell ref="F458:J458"/>
    <mergeCell ref="K458:P458"/>
    <mergeCell ref="Q458:R458"/>
    <mergeCell ref="S458:T458"/>
    <mergeCell ref="F459:J459"/>
    <mergeCell ref="K459:P459"/>
    <mergeCell ref="Q459:R459"/>
    <mergeCell ref="S459:T459"/>
    <mergeCell ref="F460:J460"/>
    <mergeCell ref="K460:P460"/>
    <mergeCell ref="Q460:R460"/>
    <mergeCell ref="S460:T460"/>
    <mergeCell ref="F456:J456"/>
    <mergeCell ref="K456:P456"/>
    <mergeCell ref="E474:M474"/>
    <mergeCell ref="F461:J461"/>
    <mergeCell ref="K461:P461"/>
    <mergeCell ref="Q461:R461"/>
    <mergeCell ref="S461:T461"/>
    <mergeCell ref="F462:J462"/>
    <mergeCell ref="K462:P462"/>
    <mergeCell ref="Q462:R462"/>
    <mergeCell ref="S462:T462"/>
    <mergeCell ref="F463:J463"/>
    <mergeCell ref="K463:P463"/>
    <mergeCell ref="Q463:R463"/>
    <mergeCell ref="S463:T463"/>
    <mergeCell ref="F464:J464"/>
    <mergeCell ref="K464:P464"/>
    <mergeCell ref="Q464:R464"/>
    <mergeCell ref="S464:T464"/>
    <mergeCell ref="F465:J465"/>
    <mergeCell ref="K465:P465"/>
    <mergeCell ref="Q465:R465"/>
    <mergeCell ref="S465:T465"/>
  </mergeCells>
  <phoneticPr fontId="5"/>
  <conditionalFormatting sqref="I20:M20">
    <cfRule type="expression" dxfId="319" priority="320" stopIfTrue="1">
      <formula>$A20&lt;&gt;0</formula>
    </cfRule>
  </conditionalFormatting>
  <conditionalFormatting sqref="I22:Y22">
    <cfRule type="expression" dxfId="318" priority="319" stopIfTrue="1">
      <formula>$A22&lt;&gt;0</formula>
    </cfRule>
  </conditionalFormatting>
  <conditionalFormatting sqref="I24:Y24">
    <cfRule type="expression" dxfId="317" priority="318" stopIfTrue="1">
      <formula>$A24&lt;&gt;0</formula>
    </cfRule>
  </conditionalFormatting>
  <conditionalFormatting sqref="I26:Y26">
    <cfRule type="expression" dxfId="316" priority="317" stopIfTrue="1">
      <formula>$A26&lt;&gt;0</formula>
    </cfRule>
  </conditionalFormatting>
  <conditionalFormatting sqref="I28:Y28">
    <cfRule type="expression" dxfId="315" priority="316" stopIfTrue="1">
      <formula>$A28&lt;&gt;0</formula>
    </cfRule>
  </conditionalFormatting>
  <conditionalFormatting sqref="I30:Y30">
    <cfRule type="expression" dxfId="314" priority="315" stopIfTrue="1">
      <formula>$A30&lt;&gt;0</formula>
    </cfRule>
  </conditionalFormatting>
  <conditionalFormatting sqref="I32:Y32">
    <cfRule type="expression" dxfId="313" priority="314" stopIfTrue="1">
      <formula>$A32&lt;&gt;0</formula>
    </cfRule>
  </conditionalFormatting>
  <conditionalFormatting sqref="I34:M34">
    <cfRule type="expression" dxfId="312" priority="313" stopIfTrue="1">
      <formula>$A34&lt;&gt;0</formula>
    </cfRule>
  </conditionalFormatting>
  <conditionalFormatting sqref="I36:M36">
    <cfRule type="expression" dxfId="311" priority="312" stopIfTrue="1">
      <formula>$A36&lt;&gt;0</formula>
    </cfRule>
  </conditionalFormatting>
  <conditionalFormatting sqref="I38:Y38">
    <cfRule type="expression" dxfId="310" priority="311" stopIfTrue="1">
      <formula>$A38&lt;&gt;0</formula>
    </cfRule>
  </conditionalFormatting>
  <conditionalFormatting sqref="I40:M40">
    <cfRule type="expression" dxfId="309" priority="310" stopIfTrue="1">
      <formula>$A40&lt;&gt;0</formula>
    </cfRule>
  </conditionalFormatting>
  <conditionalFormatting sqref="I63:M63">
    <cfRule type="expression" dxfId="308" priority="309" stopIfTrue="1">
      <formula>$A63&lt;&gt;0</formula>
    </cfRule>
  </conditionalFormatting>
  <conditionalFormatting sqref="I69:M69">
    <cfRule type="expression" dxfId="307" priority="308" stopIfTrue="1">
      <formula>$A69&lt;&gt;0</formula>
    </cfRule>
  </conditionalFormatting>
  <conditionalFormatting sqref="I71:Y71">
    <cfRule type="expression" dxfId="306" priority="307" stopIfTrue="1">
      <formula>$A71&lt;&gt;0</formula>
    </cfRule>
  </conditionalFormatting>
  <conditionalFormatting sqref="I73:Y73">
    <cfRule type="expression" dxfId="305" priority="306" stopIfTrue="1">
      <formula>$A73&lt;&gt;0</formula>
    </cfRule>
  </conditionalFormatting>
  <conditionalFormatting sqref="I75:Y75">
    <cfRule type="expression" dxfId="304" priority="305" stopIfTrue="1">
      <formula>$A75&lt;&gt;0</formula>
    </cfRule>
  </conditionalFormatting>
  <conditionalFormatting sqref="I77:Y77">
    <cfRule type="expression" dxfId="303" priority="304" stopIfTrue="1">
      <formula>$A77&lt;&gt;0</formula>
    </cfRule>
  </conditionalFormatting>
  <conditionalFormatting sqref="I79:Y79">
    <cfRule type="expression" dxfId="302" priority="303" stopIfTrue="1">
      <formula>$A79&lt;&gt;0</formula>
    </cfRule>
  </conditionalFormatting>
  <conditionalFormatting sqref="I81:Y81">
    <cfRule type="expression" dxfId="301" priority="302" stopIfTrue="1">
      <formula>$A81&lt;&gt;0</formula>
    </cfRule>
  </conditionalFormatting>
  <conditionalFormatting sqref="I83:M83">
    <cfRule type="expression" dxfId="300" priority="301" stopIfTrue="1">
      <formula>$A83&lt;&gt;0</formula>
    </cfRule>
  </conditionalFormatting>
  <conditionalFormatting sqref="P83:Q83">
    <cfRule type="expression" dxfId="299" priority="300" stopIfTrue="1">
      <formula>$A84&lt;&gt;0</formula>
    </cfRule>
  </conditionalFormatting>
  <conditionalFormatting sqref="I85:M85">
    <cfRule type="expression" dxfId="298" priority="299" stopIfTrue="1">
      <formula>$A85&lt;&gt;0</formula>
    </cfRule>
  </conditionalFormatting>
  <conditionalFormatting sqref="I87:Y87">
    <cfRule type="expression" dxfId="297" priority="298" stopIfTrue="1">
      <formula>$A87&lt;&gt;0</formula>
    </cfRule>
  </conditionalFormatting>
  <conditionalFormatting sqref="I114:Y114">
    <cfRule type="expression" dxfId="296" priority="297" stopIfTrue="1">
      <formula>$A114&lt;&gt;0</formula>
    </cfRule>
  </conditionalFormatting>
  <conditionalFormatting sqref="I116:Y116">
    <cfRule type="expression" dxfId="295" priority="296" stopIfTrue="1">
      <formula>$A116&lt;&gt;0</formula>
    </cfRule>
  </conditionalFormatting>
  <conditionalFormatting sqref="I120:Y120">
    <cfRule type="expression" dxfId="294" priority="295" stopIfTrue="1">
      <formula>$A120&lt;&gt;0</formula>
    </cfRule>
  </conditionalFormatting>
  <conditionalFormatting sqref="I122:M122">
    <cfRule type="expression" dxfId="293" priority="294" stopIfTrue="1">
      <formula>$A122&lt;&gt;0</formula>
    </cfRule>
  </conditionalFormatting>
  <conditionalFormatting sqref="I124:M124">
    <cfRule type="expression" dxfId="292" priority="293" stopIfTrue="1">
      <formula>$A124&lt;&gt;0</formula>
    </cfRule>
  </conditionalFormatting>
  <conditionalFormatting sqref="I126:Y126">
    <cfRule type="expression" dxfId="291" priority="292" stopIfTrue="1">
      <formula>$A126&lt;&gt;0</formula>
    </cfRule>
  </conditionalFormatting>
  <conditionalFormatting sqref="I153:M153">
    <cfRule type="expression" dxfId="290" priority="291" stopIfTrue="1">
      <formula>$A153&lt;&gt;0</formula>
    </cfRule>
  </conditionalFormatting>
  <conditionalFormatting sqref="I155:Y155">
    <cfRule type="expression" dxfId="289" priority="290" stopIfTrue="1">
      <formula>$A155&lt;&gt;0</formula>
    </cfRule>
  </conditionalFormatting>
  <conditionalFormatting sqref="I157:Y157">
    <cfRule type="expression" dxfId="288" priority="289" stopIfTrue="1">
      <formula>$A157&lt;&gt;0</formula>
    </cfRule>
  </conditionalFormatting>
  <conditionalFormatting sqref="I159:M159">
    <cfRule type="expression" dxfId="287" priority="288" stopIfTrue="1">
      <formula>$A159&lt;&gt;0</formula>
    </cfRule>
  </conditionalFormatting>
  <conditionalFormatting sqref="I161:M161">
    <cfRule type="expression" dxfId="286" priority="287" stopIfTrue="1">
      <formula>$A161&lt;&gt;0</formula>
    </cfRule>
  </conditionalFormatting>
  <conditionalFormatting sqref="I163:Y163">
    <cfRule type="expression" dxfId="285" priority="286" stopIfTrue="1">
      <formula>$A163&lt;&gt;0</formula>
    </cfRule>
  </conditionalFormatting>
  <conditionalFormatting sqref="I165:M165">
    <cfRule type="expression" dxfId="284" priority="285" stopIfTrue="1">
      <formula>$A165&lt;&gt;0</formula>
    </cfRule>
  </conditionalFormatting>
  <conditionalFormatting sqref="I167:M167">
    <cfRule type="expression" dxfId="283" priority="284" stopIfTrue="1">
      <formula>$A167&lt;&gt;0</formula>
    </cfRule>
  </conditionalFormatting>
  <conditionalFormatting sqref="I169:Y169">
    <cfRule type="expression" dxfId="282" priority="283" stopIfTrue="1">
      <formula>$A169&lt;&gt;0</formula>
    </cfRule>
  </conditionalFormatting>
  <conditionalFormatting sqref="I176:M176">
    <cfRule type="expression" dxfId="281" priority="282" stopIfTrue="1">
      <formula>$A176&lt;&gt;0</formula>
    </cfRule>
  </conditionalFormatting>
  <conditionalFormatting sqref="I188:M188">
    <cfRule type="expression" dxfId="280" priority="281" stopIfTrue="1">
      <formula>$A188&lt;&gt;0</formula>
    </cfRule>
  </conditionalFormatting>
  <conditionalFormatting sqref="I189:M189">
    <cfRule type="expression" dxfId="279" priority="280" stopIfTrue="1">
      <formula>$A189&lt;&gt;0</formula>
    </cfRule>
  </conditionalFormatting>
  <conditionalFormatting sqref="I190:M190">
    <cfRule type="expression" dxfId="278" priority="279" stopIfTrue="1">
      <formula>$A190&lt;&gt;0</formula>
    </cfRule>
  </conditionalFormatting>
  <conditionalFormatting sqref="I193:M193">
    <cfRule type="expression" dxfId="277" priority="278" stopIfTrue="1">
      <formula>$A193&lt;&gt;0</formula>
    </cfRule>
  </conditionalFormatting>
  <conditionalFormatting sqref="I197:M197">
    <cfRule type="expression" dxfId="276" priority="277" stopIfTrue="1">
      <formula>$A197&lt;&gt;0</formula>
    </cfRule>
  </conditionalFormatting>
  <conditionalFormatting sqref="I198:M198">
    <cfRule type="expression" dxfId="275" priority="276" stopIfTrue="1">
      <formula>$A198&lt;&gt;0</formula>
    </cfRule>
  </conditionalFormatting>
  <conditionalFormatting sqref="T226">
    <cfRule type="expression" dxfId="274" priority="275" stopIfTrue="1">
      <formula>$T226=""</formula>
    </cfRule>
  </conditionalFormatting>
  <conditionalFormatting sqref="T227">
    <cfRule type="expression" dxfId="273" priority="274" stopIfTrue="1">
      <formula>$T227=""</formula>
    </cfRule>
  </conditionalFormatting>
  <conditionalFormatting sqref="T228:U228">
    <cfRule type="expression" dxfId="272" priority="273" stopIfTrue="1">
      <formula>$T228=""</formula>
    </cfRule>
  </conditionalFormatting>
  <conditionalFormatting sqref="V228:Y228">
    <cfRule type="expression" dxfId="271" priority="272" stopIfTrue="1">
      <formula>$A228&lt;&gt;0</formula>
    </cfRule>
  </conditionalFormatting>
  <conditionalFormatting sqref="H239:I245">
    <cfRule type="expression" dxfId="270" priority="271" stopIfTrue="1">
      <formula>希望&lt;&gt;0</formula>
    </cfRule>
  </conditionalFormatting>
  <conditionalFormatting sqref="O239:P239">
    <cfRule type="expression" dxfId="269" priority="270" stopIfTrue="1">
      <formula>$AC239</formula>
    </cfRule>
  </conditionalFormatting>
  <conditionalFormatting sqref="O240:P240">
    <cfRule type="expression" dxfId="268" priority="269" stopIfTrue="1">
      <formula>$AC240</formula>
    </cfRule>
  </conditionalFormatting>
  <conditionalFormatting sqref="O241:P241">
    <cfRule type="expression" dxfId="267" priority="268" stopIfTrue="1">
      <formula>$AC241</formula>
    </cfRule>
  </conditionalFormatting>
  <conditionalFormatting sqref="O242:P242">
    <cfRule type="expression" dxfId="266" priority="267" stopIfTrue="1">
      <formula>$AC242</formula>
    </cfRule>
  </conditionalFormatting>
  <conditionalFormatting sqref="O243:P243">
    <cfRule type="expression" dxfId="265" priority="266" stopIfTrue="1">
      <formula>$AC243</formula>
    </cfRule>
  </conditionalFormatting>
  <conditionalFormatting sqref="O244:P244">
    <cfRule type="expression" dxfId="264" priority="265" stopIfTrue="1">
      <formula>$AC244</formula>
    </cfRule>
  </conditionalFormatting>
  <conditionalFormatting sqref="O245:P245">
    <cfRule type="expression" dxfId="263" priority="264" stopIfTrue="1">
      <formula>$AC245</formula>
    </cfRule>
  </conditionalFormatting>
  <conditionalFormatting sqref="Q245:T245">
    <cfRule type="expression" dxfId="262" priority="263" stopIfTrue="1">
      <formula>$A245&lt;&gt;0</formula>
    </cfRule>
  </conditionalFormatting>
  <conditionalFormatting sqref="H246:I252">
    <cfRule type="expression" dxfId="261" priority="262" stopIfTrue="1">
      <formula>希望&lt;&gt;0</formula>
    </cfRule>
  </conditionalFormatting>
  <conditionalFormatting sqref="O246:P246">
    <cfRule type="expression" dxfId="260" priority="261" stopIfTrue="1">
      <formula>$AC246</formula>
    </cfRule>
  </conditionalFormatting>
  <conditionalFormatting sqref="O247:P247">
    <cfRule type="expression" dxfId="259" priority="260" stopIfTrue="1">
      <formula>$AC247</formula>
    </cfRule>
  </conditionalFormatting>
  <conditionalFormatting sqref="O248:P248">
    <cfRule type="expression" dxfId="258" priority="259" stopIfTrue="1">
      <formula>$AC248</formula>
    </cfRule>
  </conditionalFormatting>
  <conditionalFormatting sqref="O249:P249">
    <cfRule type="expression" dxfId="257" priority="258" stopIfTrue="1">
      <formula>$AC249</formula>
    </cfRule>
  </conditionalFormatting>
  <conditionalFormatting sqref="O250:P250">
    <cfRule type="expression" dxfId="256" priority="257" stopIfTrue="1">
      <formula>$AC250</formula>
    </cfRule>
  </conditionalFormatting>
  <conditionalFormatting sqref="O251:P251">
    <cfRule type="expression" dxfId="255" priority="256" stopIfTrue="1">
      <formula>$AC251</formula>
    </cfRule>
  </conditionalFormatting>
  <conditionalFormatting sqref="O252:P252">
    <cfRule type="expression" dxfId="254" priority="255" stopIfTrue="1">
      <formula>$AC252</formula>
    </cfRule>
  </conditionalFormatting>
  <conditionalFormatting sqref="Q252:T252">
    <cfRule type="expression" dxfId="253" priority="254" stopIfTrue="1">
      <formula>$A252&lt;&gt;0</formula>
    </cfRule>
  </conditionalFormatting>
  <conditionalFormatting sqref="H253:I259">
    <cfRule type="expression" dxfId="252" priority="253" stopIfTrue="1">
      <formula>希望&lt;&gt;0</formula>
    </cfRule>
  </conditionalFormatting>
  <conditionalFormatting sqref="O253:P253">
    <cfRule type="expression" dxfId="251" priority="252" stopIfTrue="1">
      <formula>$AC253</formula>
    </cfRule>
  </conditionalFormatting>
  <conditionalFormatting sqref="O254:P254">
    <cfRule type="expression" dxfId="250" priority="251" stopIfTrue="1">
      <formula>$AC254</formula>
    </cfRule>
  </conditionalFormatting>
  <conditionalFormatting sqref="O255:P255">
    <cfRule type="expression" dxfId="249" priority="250" stopIfTrue="1">
      <formula>$AC255</formula>
    </cfRule>
  </conditionalFormatting>
  <conditionalFormatting sqref="O256:P256">
    <cfRule type="expression" dxfId="248" priority="249" stopIfTrue="1">
      <formula>$AC256</formula>
    </cfRule>
  </conditionalFormatting>
  <conditionalFormatting sqref="O257:P257">
    <cfRule type="expression" dxfId="247" priority="248" stopIfTrue="1">
      <formula>$AC257</formula>
    </cfRule>
  </conditionalFormatting>
  <conditionalFormatting sqref="O258:P258">
    <cfRule type="expression" dxfId="246" priority="247" stopIfTrue="1">
      <formula>$AC258</formula>
    </cfRule>
  </conditionalFormatting>
  <conditionalFormatting sqref="O259:P259">
    <cfRule type="expression" dxfId="245" priority="246" stopIfTrue="1">
      <formula>$AC259</formula>
    </cfRule>
  </conditionalFormatting>
  <conditionalFormatting sqref="Q259:T259">
    <cfRule type="expression" dxfId="244" priority="245" stopIfTrue="1">
      <formula>$A259&lt;&gt;0</formula>
    </cfRule>
  </conditionalFormatting>
  <conditionalFormatting sqref="H260:I264">
    <cfRule type="expression" dxfId="243" priority="244" stopIfTrue="1">
      <formula>希望&lt;&gt;0</formula>
    </cfRule>
  </conditionalFormatting>
  <conditionalFormatting sqref="O260:P260">
    <cfRule type="expression" dxfId="242" priority="243" stopIfTrue="1">
      <formula>$AC260</formula>
    </cfRule>
  </conditionalFormatting>
  <conditionalFormatting sqref="O261:P261">
    <cfRule type="expression" dxfId="241" priority="242" stopIfTrue="1">
      <formula>$AC261</formula>
    </cfRule>
  </conditionalFormatting>
  <conditionalFormatting sqref="O262:P262">
    <cfRule type="expression" dxfId="240" priority="241" stopIfTrue="1">
      <formula>$AC262</formula>
    </cfRule>
  </conditionalFormatting>
  <conditionalFormatting sqref="O263:P263">
    <cfRule type="expression" dxfId="239" priority="240" stopIfTrue="1">
      <formula>$AC263</formula>
    </cfRule>
  </conditionalFormatting>
  <conditionalFormatting sqref="O264:P264">
    <cfRule type="expression" dxfId="238" priority="239" stopIfTrue="1">
      <formula>$AC264</formula>
    </cfRule>
  </conditionalFormatting>
  <conditionalFormatting sqref="Q264:T264">
    <cfRule type="expression" dxfId="237" priority="238" stopIfTrue="1">
      <formula>$A264&lt;&gt;0</formula>
    </cfRule>
  </conditionalFormatting>
  <conditionalFormatting sqref="H265:I266">
    <cfRule type="expression" dxfId="236" priority="237" stopIfTrue="1">
      <formula>希望&lt;&gt;0</formula>
    </cfRule>
  </conditionalFormatting>
  <conditionalFormatting sqref="O265:P265">
    <cfRule type="expression" dxfId="235" priority="236" stopIfTrue="1">
      <formula>$AC265</formula>
    </cfRule>
  </conditionalFormatting>
  <conditionalFormatting sqref="O266:P266">
    <cfRule type="expression" dxfId="234" priority="235" stopIfTrue="1">
      <formula>$AC266</formula>
    </cfRule>
  </conditionalFormatting>
  <conditionalFormatting sqref="Q266:T266">
    <cfRule type="expression" dxfId="233" priority="234" stopIfTrue="1">
      <formula>$A266&lt;&gt;0</formula>
    </cfRule>
  </conditionalFormatting>
  <conditionalFormatting sqref="H267:I269">
    <cfRule type="expression" dxfId="232" priority="233" stopIfTrue="1">
      <formula>希望&lt;&gt;0</formula>
    </cfRule>
  </conditionalFormatting>
  <conditionalFormatting sqref="O267:P267">
    <cfRule type="expression" dxfId="231" priority="232" stopIfTrue="1">
      <formula>$AC267</formula>
    </cfRule>
  </conditionalFormatting>
  <conditionalFormatting sqref="O268:P268">
    <cfRule type="expression" dxfId="230" priority="231" stopIfTrue="1">
      <formula>$AC268</formula>
    </cfRule>
  </conditionalFormatting>
  <conditionalFormatting sqref="O269:P269">
    <cfRule type="expression" dxfId="229" priority="230" stopIfTrue="1">
      <formula>$AC269</formula>
    </cfRule>
  </conditionalFormatting>
  <conditionalFormatting sqref="Q269:T269">
    <cfRule type="expression" dxfId="228" priority="229" stopIfTrue="1">
      <formula>$A269&lt;&gt;0</formula>
    </cfRule>
  </conditionalFormatting>
  <conditionalFormatting sqref="H270:I276">
    <cfRule type="expression" dxfId="227" priority="228" stopIfTrue="1">
      <formula>希望&lt;&gt;0</formula>
    </cfRule>
  </conditionalFormatting>
  <conditionalFormatting sqref="O270:P270">
    <cfRule type="expression" dxfId="226" priority="227" stopIfTrue="1">
      <formula>$AC270</formula>
    </cfRule>
  </conditionalFormatting>
  <conditionalFormatting sqref="O271:P271">
    <cfRule type="expression" dxfId="225" priority="226" stopIfTrue="1">
      <formula>$AC271</formula>
    </cfRule>
  </conditionalFormatting>
  <conditionalFormatting sqref="O272:P272">
    <cfRule type="expression" dxfId="224" priority="225" stopIfTrue="1">
      <formula>$AC272</formula>
    </cfRule>
  </conditionalFormatting>
  <conditionalFormatting sqref="O273:P273">
    <cfRule type="expression" dxfId="223" priority="224" stopIfTrue="1">
      <formula>$AC273</formula>
    </cfRule>
  </conditionalFormatting>
  <conditionalFormatting sqref="O274:P274">
    <cfRule type="expression" dxfId="222" priority="223" stopIfTrue="1">
      <formula>$AC274</formula>
    </cfRule>
  </conditionalFormatting>
  <conditionalFormatting sqref="O275:P275">
    <cfRule type="expression" dxfId="221" priority="222" stopIfTrue="1">
      <formula>$AC275</formula>
    </cfRule>
  </conditionalFormatting>
  <conditionalFormatting sqref="O276:P276">
    <cfRule type="expression" dxfId="220" priority="221" stopIfTrue="1">
      <formula>$AC276</formula>
    </cfRule>
  </conditionalFormatting>
  <conditionalFormatting sqref="Q276:T276">
    <cfRule type="expression" dxfId="219" priority="220" stopIfTrue="1">
      <formula>$A276&lt;&gt;0</formula>
    </cfRule>
  </conditionalFormatting>
  <conditionalFormatting sqref="H277:I279">
    <cfRule type="expression" dxfId="218" priority="219" stopIfTrue="1">
      <formula>希望&lt;&gt;0</formula>
    </cfRule>
  </conditionalFormatting>
  <conditionalFormatting sqref="O277:P277">
    <cfRule type="expression" dxfId="217" priority="218" stopIfTrue="1">
      <formula>$AC277</formula>
    </cfRule>
  </conditionalFormatting>
  <conditionalFormatting sqref="O278:P278">
    <cfRule type="expression" dxfId="216" priority="217" stopIfTrue="1">
      <formula>$AC278</formula>
    </cfRule>
  </conditionalFormatting>
  <conditionalFormatting sqref="O279:P279">
    <cfRule type="expression" dxfId="215" priority="216" stopIfTrue="1">
      <formula>$AC279</formula>
    </cfRule>
  </conditionalFormatting>
  <conditionalFormatting sqref="Q279:T279">
    <cfRule type="expression" dxfId="214" priority="215" stopIfTrue="1">
      <formula>$A279&lt;&gt;0</formula>
    </cfRule>
  </conditionalFormatting>
  <conditionalFormatting sqref="H280:I284">
    <cfRule type="expression" dxfId="213" priority="214" stopIfTrue="1">
      <formula>希望&lt;&gt;0</formula>
    </cfRule>
  </conditionalFormatting>
  <conditionalFormatting sqref="O280:P280">
    <cfRule type="expression" dxfId="212" priority="213" stopIfTrue="1">
      <formula>$AC280</formula>
    </cfRule>
  </conditionalFormatting>
  <conditionalFormatting sqref="O281:P281">
    <cfRule type="expression" dxfId="211" priority="212" stopIfTrue="1">
      <formula>$AC281</formula>
    </cfRule>
  </conditionalFormatting>
  <conditionalFormatting sqref="O282:P282">
    <cfRule type="expression" dxfId="210" priority="211" stopIfTrue="1">
      <formula>$AC282</formula>
    </cfRule>
  </conditionalFormatting>
  <conditionalFormatting sqref="O283:P283">
    <cfRule type="expression" dxfId="209" priority="210" stopIfTrue="1">
      <formula>$AC283</formula>
    </cfRule>
  </conditionalFormatting>
  <conditionalFormatting sqref="O284:P284">
    <cfRule type="expression" dxfId="208" priority="209" stopIfTrue="1">
      <formula>$AC284</formula>
    </cfRule>
  </conditionalFormatting>
  <conditionalFormatting sqref="Q284:T284">
    <cfRule type="expression" dxfId="207" priority="208" stopIfTrue="1">
      <formula>$A284&lt;&gt;0</formula>
    </cfRule>
  </conditionalFormatting>
  <conditionalFormatting sqref="H285:I286">
    <cfRule type="expression" dxfId="206" priority="207" stopIfTrue="1">
      <formula>希望&lt;&gt;0</formula>
    </cfRule>
  </conditionalFormatting>
  <conditionalFormatting sqref="O285:P285">
    <cfRule type="expression" dxfId="205" priority="206" stopIfTrue="1">
      <formula>$AC285</formula>
    </cfRule>
  </conditionalFormatting>
  <conditionalFormatting sqref="O286:P286">
    <cfRule type="expression" dxfId="204" priority="205" stopIfTrue="1">
      <formula>$AC286</formula>
    </cfRule>
  </conditionalFormatting>
  <conditionalFormatting sqref="Q286:T286">
    <cfRule type="expression" dxfId="203" priority="204" stopIfTrue="1">
      <formula>$A286&lt;&gt;0</formula>
    </cfRule>
  </conditionalFormatting>
  <conditionalFormatting sqref="H287:I291">
    <cfRule type="expression" dxfId="202" priority="203" stopIfTrue="1">
      <formula>希望&lt;&gt;0</formula>
    </cfRule>
  </conditionalFormatting>
  <conditionalFormatting sqref="O287:P287">
    <cfRule type="expression" dxfId="201" priority="202" stopIfTrue="1">
      <formula>$AC287</formula>
    </cfRule>
  </conditionalFormatting>
  <conditionalFormatting sqref="O288:P288">
    <cfRule type="expression" dxfId="200" priority="201" stopIfTrue="1">
      <formula>$AC288</formula>
    </cfRule>
  </conditionalFormatting>
  <conditionalFormatting sqref="O289:P289">
    <cfRule type="expression" dxfId="199" priority="200" stopIfTrue="1">
      <formula>$AC289</formula>
    </cfRule>
  </conditionalFormatting>
  <conditionalFormatting sqref="O290:P290">
    <cfRule type="expression" dxfId="198" priority="199" stopIfTrue="1">
      <formula>$AC290</formula>
    </cfRule>
  </conditionalFormatting>
  <conditionalFormatting sqref="O291:P291">
    <cfRule type="expression" dxfId="197" priority="198" stopIfTrue="1">
      <formula>$AC291</formula>
    </cfRule>
  </conditionalFormatting>
  <conditionalFormatting sqref="Q291:T291">
    <cfRule type="expression" dxfId="196" priority="197" stopIfTrue="1">
      <formula>$A291&lt;&gt;0</formula>
    </cfRule>
  </conditionalFormatting>
  <conditionalFormatting sqref="H292:I297">
    <cfRule type="expression" dxfId="195" priority="196" stopIfTrue="1">
      <formula>希望&lt;&gt;0</formula>
    </cfRule>
  </conditionalFormatting>
  <conditionalFormatting sqref="O292:P292">
    <cfRule type="expression" dxfId="194" priority="195" stopIfTrue="1">
      <formula>$AC292</formula>
    </cfRule>
  </conditionalFormatting>
  <conditionalFormatting sqref="O293:P293">
    <cfRule type="expression" dxfId="193" priority="194" stopIfTrue="1">
      <formula>$AC293</formula>
    </cfRule>
  </conditionalFormatting>
  <conditionalFormatting sqref="O294:P294">
    <cfRule type="expression" dxfId="192" priority="193" stopIfTrue="1">
      <formula>$AC294</formula>
    </cfRule>
  </conditionalFormatting>
  <conditionalFormatting sqref="O295:P295">
    <cfRule type="expression" dxfId="191" priority="192" stopIfTrue="1">
      <formula>$AC295</formula>
    </cfRule>
  </conditionalFormatting>
  <conditionalFormatting sqref="O296:P296">
    <cfRule type="expression" dxfId="190" priority="191" stopIfTrue="1">
      <formula>$AC296</formula>
    </cfRule>
  </conditionalFormatting>
  <conditionalFormatting sqref="O297:P297">
    <cfRule type="expression" dxfId="189" priority="190" stopIfTrue="1">
      <formula>$AC297</formula>
    </cfRule>
  </conditionalFormatting>
  <conditionalFormatting sqref="Q297:T297">
    <cfRule type="expression" dxfId="188" priority="189" stopIfTrue="1">
      <formula>$A297&lt;&gt;0</formula>
    </cfRule>
  </conditionalFormatting>
  <conditionalFormatting sqref="H298:I305">
    <cfRule type="expression" dxfId="187" priority="188" stopIfTrue="1">
      <formula>希望&lt;&gt;0</formula>
    </cfRule>
  </conditionalFormatting>
  <conditionalFormatting sqref="O298:P298">
    <cfRule type="expression" dxfId="186" priority="187" stopIfTrue="1">
      <formula>$AC298</formula>
    </cfRule>
  </conditionalFormatting>
  <conditionalFormatting sqref="O299:P299">
    <cfRule type="expression" dxfId="185" priority="186" stopIfTrue="1">
      <formula>$AC299</formula>
    </cfRule>
  </conditionalFormatting>
  <conditionalFormatting sqref="O300:P300">
    <cfRule type="expression" dxfId="184" priority="185" stopIfTrue="1">
      <formula>$AC300</formula>
    </cfRule>
  </conditionalFormatting>
  <conditionalFormatting sqref="O301:P301">
    <cfRule type="expression" dxfId="183" priority="184" stopIfTrue="1">
      <formula>$AC301</formula>
    </cfRule>
  </conditionalFormatting>
  <conditionalFormatting sqref="O302:P302">
    <cfRule type="expression" dxfId="182" priority="183" stopIfTrue="1">
      <formula>$AC302</formula>
    </cfRule>
  </conditionalFormatting>
  <conditionalFormatting sqref="O303:P303">
    <cfRule type="expression" dxfId="181" priority="182" stopIfTrue="1">
      <formula>$AC303</formula>
    </cfRule>
  </conditionalFormatting>
  <conditionalFormatting sqref="O304:P304">
    <cfRule type="expression" dxfId="180" priority="181" stopIfTrue="1">
      <formula>$AC304</formula>
    </cfRule>
  </conditionalFormatting>
  <conditionalFormatting sqref="O305:P305">
    <cfRule type="expression" dxfId="179" priority="180" stopIfTrue="1">
      <formula>$AC305</formula>
    </cfRule>
  </conditionalFormatting>
  <conditionalFormatting sqref="Q305:T305">
    <cfRule type="expression" dxfId="178" priority="179" stopIfTrue="1">
      <formula>$A305&lt;&gt;0</formula>
    </cfRule>
  </conditionalFormatting>
  <conditionalFormatting sqref="H306:I312">
    <cfRule type="expression" dxfId="177" priority="178" stopIfTrue="1">
      <formula>希望&lt;&gt;0</formula>
    </cfRule>
  </conditionalFormatting>
  <conditionalFormatting sqref="O306:P306">
    <cfRule type="expression" dxfId="176" priority="177" stopIfTrue="1">
      <formula>$AC306</formula>
    </cfRule>
  </conditionalFormatting>
  <conditionalFormatting sqref="O307:P307">
    <cfRule type="expression" dxfId="175" priority="176" stopIfTrue="1">
      <formula>$AC307</formula>
    </cfRule>
  </conditionalFormatting>
  <conditionalFormatting sqref="O308:P308">
    <cfRule type="expression" dxfId="174" priority="175" stopIfTrue="1">
      <formula>$AC308</formula>
    </cfRule>
  </conditionalFormatting>
  <conditionalFormatting sqref="O309:P309">
    <cfRule type="expression" dxfId="173" priority="174" stopIfTrue="1">
      <formula>$AC309</formula>
    </cfRule>
  </conditionalFormatting>
  <conditionalFormatting sqref="O310:P310">
    <cfRule type="expression" dxfId="172" priority="173" stopIfTrue="1">
      <formula>$AC310</formula>
    </cfRule>
  </conditionalFormatting>
  <conditionalFormatting sqref="O311:P311">
    <cfRule type="expression" dxfId="171" priority="172" stopIfTrue="1">
      <formula>$AC311</formula>
    </cfRule>
  </conditionalFormatting>
  <conditionalFormatting sqref="O312:P312">
    <cfRule type="expression" dxfId="170" priority="171" stopIfTrue="1">
      <formula>$AC312</formula>
    </cfRule>
  </conditionalFormatting>
  <conditionalFormatting sqref="Q312:T312">
    <cfRule type="expression" dxfId="169" priority="170" stopIfTrue="1">
      <formula>$A312&lt;&gt;0</formula>
    </cfRule>
  </conditionalFormatting>
  <conditionalFormatting sqref="H313:I316">
    <cfRule type="expression" dxfId="168" priority="169" stopIfTrue="1">
      <formula>希望&lt;&gt;0</formula>
    </cfRule>
  </conditionalFormatting>
  <conditionalFormatting sqref="O313:P313">
    <cfRule type="expression" dxfId="167" priority="168" stopIfTrue="1">
      <formula>$AC313</formula>
    </cfRule>
  </conditionalFormatting>
  <conditionalFormatting sqref="O314:P314">
    <cfRule type="expression" dxfId="166" priority="167" stopIfTrue="1">
      <formula>$AC314</formula>
    </cfRule>
  </conditionalFormatting>
  <conditionalFormatting sqref="O315:P315">
    <cfRule type="expression" dxfId="165" priority="166" stopIfTrue="1">
      <formula>$AC315</formula>
    </cfRule>
  </conditionalFormatting>
  <conditionalFormatting sqref="O316:P316">
    <cfRule type="expression" dxfId="164" priority="165" stopIfTrue="1">
      <formula>$AC316</formula>
    </cfRule>
  </conditionalFormatting>
  <conditionalFormatting sqref="Q316:T316">
    <cfRule type="expression" dxfId="163" priority="164" stopIfTrue="1">
      <formula>$A316&lt;&gt;0</formula>
    </cfRule>
  </conditionalFormatting>
  <conditionalFormatting sqref="H317:I320">
    <cfRule type="expression" dxfId="162" priority="163" stopIfTrue="1">
      <formula>希望&lt;&gt;0</formula>
    </cfRule>
  </conditionalFormatting>
  <conditionalFormatting sqref="O317:P317">
    <cfRule type="expression" dxfId="161" priority="162" stopIfTrue="1">
      <formula>$AC317</formula>
    </cfRule>
  </conditionalFormatting>
  <conditionalFormatting sqref="O318:P318">
    <cfRule type="expression" dxfId="160" priority="161" stopIfTrue="1">
      <formula>$AC318</formula>
    </cfRule>
  </conditionalFormatting>
  <conditionalFormatting sqref="O319:P319">
    <cfRule type="expression" dxfId="159" priority="160" stopIfTrue="1">
      <formula>$AC319</formula>
    </cfRule>
  </conditionalFormatting>
  <conditionalFormatting sqref="O320:P320">
    <cfRule type="expression" dxfId="158" priority="159" stopIfTrue="1">
      <formula>$AC320</formula>
    </cfRule>
  </conditionalFormatting>
  <conditionalFormatting sqref="Q320:T320">
    <cfRule type="expression" dxfId="157" priority="158" stopIfTrue="1">
      <formula>$A320&lt;&gt;0</formula>
    </cfRule>
  </conditionalFormatting>
  <conditionalFormatting sqref="H321:I323">
    <cfRule type="expression" dxfId="156" priority="157" stopIfTrue="1">
      <formula>希望&lt;&gt;0</formula>
    </cfRule>
  </conditionalFormatting>
  <conditionalFormatting sqref="O321:P321">
    <cfRule type="expression" dxfId="155" priority="156" stopIfTrue="1">
      <formula>$AC321</formula>
    </cfRule>
  </conditionalFormatting>
  <conditionalFormatting sqref="O322:P322">
    <cfRule type="expression" dxfId="154" priority="155" stopIfTrue="1">
      <formula>$AC322</formula>
    </cfRule>
  </conditionalFormatting>
  <conditionalFormatting sqref="O323:P323">
    <cfRule type="expression" dxfId="153" priority="154" stopIfTrue="1">
      <formula>$AC323</formula>
    </cfRule>
  </conditionalFormatting>
  <conditionalFormatting sqref="Q323:T323">
    <cfRule type="expression" dxfId="152" priority="153" stopIfTrue="1">
      <formula>$A323&lt;&gt;0</formula>
    </cfRule>
  </conditionalFormatting>
  <conditionalFormatting sqref="H324:I329">
    <cfRule type="expression" dxfId="151" priority="152" stopIfTrue="1">
      <formula>希望&lt;&gt;0</formula>
    </cfRule>
  </conditionalFormatting>
  <conditionalFormatting sqref="O324:P324">
    <cfRule type="expression" dxfId="150" priority="151" stopIfTrue="1">
      <formula>$AC324</formula>
    </cfRule>
  </conditionalFormatting>
  <conditionalFormatting sqref="O325:P325">
    <cfRule type="expression" dxfId="149" priority="150" stopIfTrue="1">
      <formula>$AC325</formula>
    </cfRule>
  </conditionalFormatting>
  <conditionalFormatting sqref="O326:P326">
    <cfRule type="expression" dxfId="148" priority="149" stopIfTrue="1">
      <formula>$AC326</formula>
    </cfRule>
  </conditionalFormatting>
  <conditionalFormatting sqref="O327:P327">
    <cfRule type="expression" dxfId="147" priority="148" stopIfTrue="1">
      <formula>$AC327</formula>
    </cfRule>
  </conditionalFormatting>
  <conditionalFormatting sqref="O328:P328">
    <cfRule type="expression" dxfId="146" priority="147" stopIfTrue="1">
      <formula>$AC328</formula>
    </cfRule>
  </conditionalFormatting>
  <conditionalFormatting sqref="O329:P329">
    <cfRule type="expression" dxfId="145" priority="146" stopIfTrue="1">
      <formula>$AC329</formula>
    </cfRule>
  </conditionalFormatting>
  <conditionalFormatting sqref="Q329:T329">
    <cfRule type="expression" dxfId="144" priority="145" stopIfTrue="1">
      <formula>$A329&lt;&gt;0</formula>
    </cfRule>
  </conditionalFormatting>
  <conditionalFormatting sqref="H330:I333">
    <cfRule type="expression" dxfId="143" priority="144" stopIfTrue="1">
      <formula>希望&lt;&gt;0</formula>
    </cfRule>
  </conditionalFormatting>
  <conditionalFormatting sqref="O330:P330">
    <cfRule type="expression" dxfId="142" priority="143" stopIfTrue="1">
      <formula>$AC330</formula>
    </cfRule>
  </conditionalFormatting>
  <conditionalFormatting sqref="O331:P331">
    <cfRule type="expression" dxfId="141" priority="142" stopIfTrue="1">
      <formula>$AC331</formula>
    </cfRule>
  </conditionalFormatting>
  <conditionalFormatting sqref="O332:P332">
    <cfRule type="expression" dxfId="140" priority="141" stopIfTrue="1">
      <formula>$AC332</formula>
    </cfRule>
  </conditionalFormatting>
  <conditionalFormatting sqref="O333:P333">
    <cfRule type="expression" dxfId="139" priority="140" stopIfTrue="1">
      <formula>$AC333</formula>
    </cfRule>
  </conditionalFormatting>
  <conditionalFormatting sqref="Q333:T333">
    <cfRule type="expression" dxfId="138" priority="139" stopIfTrue="1">
      <formula>$A333&lt;&gt;0</formula>
    </cfRule>
  </conditionalFormatting>
  <conditionalFormatting sqref="H334:I338">
    <cfRule type="expression" dxfId="137" priority="138" stopIfTrue="1">
      <formula>希望&lt;&gt;0</formula>
    </cfRule>
  </conditionalFormatting>
  <conditionalFormatting sqref="O334:P334">
    <cfRule type="expression" dxfId="136" priority="137" stopIfTrue="1">
      <formula>$AC334</formula>
    </cfRule>
  </conditionalFormatting>
  <conditionalFormatting sqref="O335:P335">
    <cfRule type="expression" dxfId="135" priority="136" stopIfTrue="1">
      <formula>$AC335</formula>
    </cfRule>
  </conditionalFormatting>
  <conditionalFormatting sqref="O336:P336">
    <cfRule type="expression" dxfId="134" priority="135" stopIfTrue="1">
      <formula>$AC336</formula>
    </cfRule>
  </conditionalFormatting>
  <conditionalFormatting sqref="O337:P337">
    <cfRule type="expression" dxfId="133" priority="134" stopIfTrue="1">
      <formula>$AC337</formula>
    </cfRule>
  </conditionalFormatting>
  <conditionalFormatting sqref="O338:P338">
    <cfRule type="expression" dxfId="132" priority="133" stopIfTrue="1">
      <formula>$AC338</formula>
    </cfRule>
  </conditionalFormatting>
  <conditionalFormatting sqref="Q338:T338">
    <cfRule type="expression" dxfId="131" priority="132" stopIfTrue="1">
      <formula>$A338&lt;&gt;0</formula>
    </cfRule>
  </conditionalFormatting>
  <conditionalFormatting sqref="H339:I341">
    <cfRule type="expression" dxfId="130" priority="131" stopIfTrue="1">
      <formula>希望&lt;&gt;0</formula>
    </cfRule>
  </conditionalFormatting>
  <conditionalFormatting sqref="O339:P339">
    <cfRule type="expression" dxfId="129" priority="130" stopIfTrue="1">
      <formula>$AC339</formula>
    </cfRule>
  </conditionalFormatting>
  <conditionalFormatting sqref="O340:P340">
    <cfRule type="expression" dxfId="128" priority="129" stopIfTrue="1">
      <formula>$AC340</formula>
    </cfRule>
  </conditionalFormatting>
  <conditionalFormatting sqref="O341:P341">
    <cfRule type="expression" dxfId="127" priority="128" stopIfTrue="1">
      <formula>$AC341</formula>
    </cfRule>
  </conditionalFormatting>
  <conditionalFormatting sqref="Q341:T341">
    <cfRule type="expression" dxfId="126" priority="127" stopIfTrue="1">
      <formula>$A341&lt;&gt;0</formula>
    </cfRule>
  </conditionalFormatting>
  <conditionalFormatting sqref="H342:I346">
    <cfRule type="expression" dxfId="125" priority="126" stopIfTrue="1">
      <formula>希望&lt;&gt;0</formula>
    </cfRule>
  </conditionalFormatting>
  <conditionalFormatting sqref="O342:P342">
    <cfRule type="expression" dxfId="124" priority="125" stopIfTrue="1">
      <formula>$AC342</formula>
    </cfRule>
  </conditionalFormatting>
  <conditionalFormatting sqref="O343:P343">
    <cfRule type="expression" dxfId="123" priority="124" stopIfTrue="1">
      <formula>$AC343</formula>
    </cfRule>
  </conditionalFormatting>
  <conditionalFormatting sqref="O344:P344">
    <cfRule type="expression" dxfId="122" priority="123" stopIfTrue="1">
      <formula>$AC344</formula>
    </cfRule>
  </conditionalFormatting>
  <conditionalFormatting sqref="O345:P345">
    <cfRule type="expression" dxfId="121" priority="122" stopIfTrue="1">
      <formula>$AC345</formula>
    </cfRule>
  </conditionalFormatting>
  <conditionalFormatting sqref="O346:P346">
    <cfRule type="expression" dxfId="120" priority="121" stopIfTrue="1">
      <formula>$AC346</formula>
    </cfRule>
  </conditionalFormatting>
  <conditionalFormatting sqref="Q346:T346">
    <cfRule type="expression" dxfId="119" priority="120" stopIfTrue="1">
      <formula>$A346&lt;&gt;0</formula>
    </cfRule>
  </conditionalFormatting>
  <conditionalFormatting sqref="H347:I351">
    <cfRule type="expression" dxfId="118" priority="119" stopIfTrue="1">
      <formula>希望&lt;&gt;0</formula>
    </cfRule>
  </conditionalFormatting>
  <conditionalFormatting sqref="O347:P347">
    <cfRule type="expression" dxfId="117" priority="118" stopIfTrue="1">
      <formula>$AC347</formula>
    </cfRule>
  </conditionalFormatting>
  <conditionalFormatting sqref="O348:P348">
    <cfRule type="expression" dxfId="116" priority="117" stopIfTrue="1">
      <formula>$AC348</formula>
    </cfRule>
  </conditionalFormatting>
  <conditionalFormatting sqref="O349:P349">
    <cfRule type="expression" dxfId="115" priority="116" stopIfTrue="1">
      <formula>$AC349</formula>
    </cfRule>
  </conditionalFormatting>
  <conditionalFormatting sqref="O350:P350">
    <cfRule type="expression" dxfId="114" priority="115" stopIfTrue="1">
      <formula>$AC350</formula>
    </cfRule>
  </conditionalFormatting>
  <conditionalFormatting sqref="O351:P351">
    <cfRule type="expression" dxfId="113" priority="114" stopIfTrue="1">
      <formula>$AC351</formula>
    </cfRule>
  </conditionalFormatting>
  <conditionalFormatting sqref="Q351:T351">
    <cfRule type="expression" dxfId="112" priority="113" stopIfTrue="1">
      <formula>$A351&lt;&gt;0</formula>
    </cfRule>
  </conditionalFormatting>
  <conditionalFormatting sqref="H352:I355">
    <cfRule type="expression" dxfId="111" priority="112" stopIfTrue="1">
      <formula>希望&lt;&gt;0</formula>
    </cfRule>
  </conditionalFormatting>
  <conditionalFormatting sqref="O352:P352">
    <cfRule type="expression" dxfId="110" priority="111" stopIfTrue="1">
      <formula>$AC352</formula>
    </cfRule>
  </conditionalFormatting>
  <conditionalFormatting sqref="O353:P353">
    <cfRule type="expression" dxfId="109" priority="110" stopIfTrue="1">
      <formula>$AC353</formula>
    </cfRule>
  </conditionalFormatting>
  <conditionalFormatting sqref="O354:P354">
    <cfRule type="expression" dxfId="108" priority="109" stopIfTrue="1">
      <formula>$AC354</formula>
    </cfRule>
  </conditionalFormatting>
  <conditionalFormatting sqref="O355:P355">
    <cfRule type="expression" dxfId="107" priority="108" stopIfTrue="1">
      <formula>$AC355</formula>
    </cfRule>
  </conditionalFormatting>
  <conditionalFormatting sqref="Q355:T355">
    <cfRule type="expression" dxfId="106" priority="107" stopIfTrue="1">
      <formula>$A355&lt;&gt;0</formula>
    </cfRule>
  </conditionalFormatting>
  <conditionalFormatting sqref="H356:I357">
    <cfRule type="expression" dxfId="105" priority="106" stopIfTrue="1">
      <formula>希望&lt;&gt;0</formula>
    </cfRule>
  </conditionalFormatting>
  <conditionalFormatting sqref="O356:P356">
    <cfRule type="expression" dxfId="104" priority="105" stopIfTrue="1">
      <formula>$AC356</formula>
    </cfRule>
  </conditionalFormatting>
  <conditionalFormatting sqref="O357:P357">
    <cfRule type="expression" dxfId="103" priority="104" stopIfTrue="1">
      <formula>$AC357</formula>
    </cfRule>
  </conditionalFormatting>
  <conditionalFormatting sqref="Q357:T357">
    <cfRule type="expression" dxfId="102" priority="103" stopIfTrue="1">
      <formula>$A357&lt;&gt;0</formula>
    </cfRule>
  </conditionalFormatting>
  <conditionalFormatting sqref="H358:I362">
    <cfRule type="expression" dxfId="101" priority="102" stopIfTrue="1">
      <formula>希望&lt;&gt;0</formula>
    </cfRule>
  </conditionalFormatting>
  <conditionalFormatting sqref="O358:P358">
    <cfRule type="expression" dxfId="100" priority="101" stopIfTrue="1">
      <formula>$AC358</formula>
    </cfRule>
  </conditionalFormatting>
  <conditionalFormatting sqref="O359:P359">
    <cfRule type="expression" dxfId="99" priority="100" stopIfTrue="1">
      <formula>$AC359</formula>
    </cfRule>
  </conditionalFormatting>
  <conditionalFormatting sqref="O360:P360">
    <cfRule type="expression" dxfId="98" priority="99" stopIfTrue="1">
      <formula>$AC360</formula>
    </cfRule>
  </conditionalFormatting>
  <conditionalFormatting sqref="O361:P361">
    <cfRule type="expression" dxfId="97" priority="98" stopIfTrue="1">
      <formula>$AC361</formula>
    </cfRule>
  </conditionalFormatting>
  <conditionalFormatting sqref="O362:P362">
    <cfRule type="expression" dxfId="96" priority="97" stopIfTrue="1">
      <formula>$AC362</formula>
    </cfRule>
  </conditionalFormatting>
  <conditionalFormatting sqref="Q362:T362">
    <cfRule type="expression" dxfId="95" priority="96" stopIfTrue="1">
      <formula>$A362&lt;&gt;0</formula>
    </cfRule>
  </conditionalFormatting>
  <conditionalFormatting sqref="H363:I364">
    <cfRule type="expression" dxfId="94" priority="95" stopIfTrue="1">
      <formula>希望&lt;&gt;0</formula>
    </cfRule>
  </conditionalFormatting>
  <conditionalFormatting sqref="O363:P363">
    <cfRule type="expression" dxfId="93" priority="94" stopIfTrue="1">
      <formula>$AC363</formula>
    </cfRule>
  </conditionalFormatting>
  <conditionalFormatting sqref="O364:P364">
    <cfRule type="expression" dxfId="92" priority="93" stopIfTrue="1">
      <formula>$AC364</formula>
    </cfRule>
  </conditionalFormatting>
  <conditionalFormatting sqref="Q364:T364">
    <cfRule type="expression" dxfId="91" priority="92" stopIfTrue="1">
      <formula>$A364&lt;&gt;0</formula>
    </cfRule>
  </conditionalFormatting>
  <conditionalFormatting sqref="H365:I369">
    <cfRule type="expression" dxfId="90" priority="91" stopIfTrue="1">
      <formula>希望&lt;&gt;0</formula>
    </cfRule>
  </conditionalFormatting>
  <conditionalFormatting sqref="O365:P365">
    <cfRule type="expression" dxfId="89" priority="90" stopIfTrue="1">
      <formula>$AC365</formula>
    </cfRule>
  </conditionalFormatting>
  <conditionalFormatting sqref="O366:P366">
    <cfRule type="expression" dxfId="88" priority="89" stopIfTrue="1">
      <formula>$AC366</formula>
    </cfRule>
  </conditionalFormatting>
  <conditionalFormatting sqref="O367:P367">
    <cfRule type="expression" dxfId="87" priority="88" stopIfTrue="1">
      <formula>$AC367</formula>
    </cfRule>
  </conditionalFormatting>
  <conditionalFormatting sqref="O368:P368">
    <cfRule type="expression" dxfId="86" priority="87" stopIfTrue="1">
      <formula>$AC368</formula>
    </cfRule>
  </conditionalFormatting>
  <conditionalFormatting sqref="O369:P369">
    <cfRule type="expression" dxfId="85" priority="86" stopIfTrue="1">
      <formula>$AC369</formula>
    </cfRule>
  </conditionalFormatting>
  <conditionalFormatting sqref="Q369:T369">
    <cfRule type="expression" dxfId="84" priority="85" stopIfTrue="1">
      <formula>$A369&lt;&gt;0</formula>
    </cfRule>
  </conditionalFormatting>
  <conditionalFormatting sqref="H370:I373">
    <cfRule type="expression" dxfId="83" priority="84" stopIfTrue="1">
      <formula>希望&lt;&gt;0</formula>
    </cfRule>
  </conditionalFormatting>
  <conditionalFormatting sqref="O370:P370">
    <cfRule type="expression" dxfId="82" priority="83" stopIfTrue="1">
      <formula>$AC370</formula>
    </cfRule>
  </conditionalFormatting>
  <conditionalFormatting sqref="O371:P371">
    <cfRule type="expression" dxfId="81" priority="82" stopIfTrue="1">
      <formula>$AC371</formula>
    </cfRule>
  </conditionalFormatting>
  <conditionalFormatting sqref="O372:P372">
    <cfRule type="expression" dxfId="80" priority="81" stopIfTrue="1">
      <formula>$AC372</formula>
    </cfRule>
  </conditionalFormatting>
  <conditionalFormatting sqref="O373:P373">
    <cfRule type="expression" dxfId="79" priority="80" stopIfTrue="1">
      <formula>$AC373</formula>
    </cfRule>
  </conditionalFormatting>
  <conditionalFormatting sqref="Q373:T373">
    <cfRule type="expression" dxfId="78" priority="79" stopIfTrue="1">
      <formula>$A373&lt;&gt;0</formula>
    </cfRule>
  </conditionalFormatting>
  <conditionalFormatting sqref="H374:I378">
    <cfRule type="expression" dxfId="77" priority="78" stopIfTrue="1">
      <formula>希望&lt;&gt;0</formula>
    </cfRule>
  </conditionalFormatting>
  <conditionalFormatting sqref="O374:P374">
    <cfRule type="expression" dxfId="76" priority="77" stopIfTrue="1">
      <formula>$AC374</formula>
    </cfRule>
  </conditionalFormatting>
  <conditionalFormatting sqref="O375:P375">
    <cfRule type="expression" dxfId="75" priority="76" stopIfTrue="1">
      <formula>$AC375</formula>
    </cfRule>
  </conditionalFormatting>
  <conditionalFormatting sqref="O376:P376">
    <cfRule type="expression" dxfId="74" priority="75" stopIfTrue="1">
      <formula>$AC376</formula>
    </cfRule>
  </conditionalFormatting>
  <conditionalFormatting sqref="O377:P377">
    <cfRule type="expression" dxfId="73" priority="74" stopIfTrue="1">
      <formula>$AC377</formula>
    </cfRule>
  </conditionalFormatting>
  <conditionalFormatting sqref="O378:P378">
    <cfRule type="expression" dxfId="72" priority="73" stopIfTrue="1">
      <formula>$AC378</formula>
    </cfRule>
  </conditionalFormatting>
  <conditionalFormatting sqref="Q378:T378">
    <cfRule type="expression" dxfId="71" priority="72" stopIfTrue="1">
      <formula>$A378&lt;&gt;0</formula>
    </cfRule>
  </conditionalFormatting>
  <conditionalFormatting sqref="H379:I384">
    <cfRule type="expression" dxfId="70" priority="71" stopIfTrue="1">
      <formula>希望&lt;&gt;0</formula>
    </cfRule>
  </conditionalFormatting>
  <conditionalFormatting sqref="O379:P379">
    <cfRule type="expression" dxfId="69" priority="70" stopIfTrue="1">
      <formula>$AC379</formula>
    </cfRule>
  </conditionalFormatting>
  <conditionalFormatting sqref="O380:P380">
    <cfRule type="expression" dxfId="68" priority="69" stopIfTrue="1">
      <formula>$AC380</formula>
    </cfRule>
  </conditionalFormatting>
  <conditionalFormatting sqref="O381:P381">
    <cfRule type="expression" dxfId="67" priority="68" stopIfTrue="1">
      <formula>$AC381</formula>
    </cfRule>
  </conditionalFormatting>
  <conditionalFormatting sqref="O382:P382">
    <cfRule type="expression" dxfId="66" priority="67" stopIfTrue="1">
      <formula>$AC382</formula>
    </cfRule>
  </conditionalFormatting>
  <conditionalFormatting sqref="O383:P383">
    <cfRule type="expression" dxfId="65" priority="66" stopIfTrue="1">
      <formula>$AC383</formula>
    </cfRule>
  </conditionalFormatting>
  <conditionalFormatting sqref="O384:P384">
    <cfRule type="expression" dxfId="64" priority="65" stopIfTrue="1">
      <formula>$AC384</formula>
    </cfRule>
  </conditionalFormatting>
  <conditionalFormatting sqref="Q384:T384">
    <cfRule type="expression" dxfId="63" priority="64" stopIfTrue="1">
      <formula>$A384&lt;&gt;0</formula>
    </cfRule>
  </conditionalFormatting>
  <conditionalFormatting sqref="H385:I389">
    <cfRule type="expression" dxfId="62" priority="63" stopIfTrue="1">
      <formula>希望&lt;&gt;0</formula>
    </cfRule>
  </conditionalFormatting>
  <conditionalFormatting sqref="O385:P385">
    <cfRule type="expression" dxfId="61" priority="62" stopIfTrue="1">
      <formula>$AC385</formula>
    </cfRule>
  </conditionalFormatting>
  <conditionalFormatting sqref="O386:P386">
    <cfRule type="expression" dxfId="60" priority="61" stopIfTrue="1">
      <formula>$AC386</formula>
    </cfRule>
  </conditionalFormatting>
  <conditionalFormatting sqref="O387:P387">
    <cfRule type="expression" dxfId="59" priority="60" stopIfTrue="1">
      <formula>$AC387</formula>
    </cfRule>
  </conditionalFormatting>
  <conditionalFormatting sqref="O388:P388">
    <cfRule type="expression" dxfId="58" priority="59" stopIfTrue="1">
      <formula>$AC388</formula>
    </cfRule>
  </conditionalFormatting>
  <conditionalFormatting sqref="O389:P389">
    <cfRule type="expression" dxfId="57" priority="58" stopIfTrue="1">
      <formula>$AC389</formula>
    </cfRule>
  </conditionalFormatting>
  <conditionalFormatting sqref="Q389:T389">
    <cfRule type="expression" dxfId="56" priority="57" stopIfTrue="1">
      <formula>$A389&lt;&gt;0</formula>
    </cfRule>
  </conditionalFormatting>
  <conditionalFormatting sqref="H390:I393">
    <cfRule type="expression" dxfId="55" priority="56" stopIfTrue="1">
      <formula>希望&lt;&gt;0</formula>
    </cfRule>
  </conditionalFormatting>
  <conditionalFormatting sqref="O390:P390">
    <cfRule type="expression" dxfId="54" priority="55" stopIfTrue="1">
      <formula>$AC390</formula>
    </cfRule>
  </conditionalFormatting>
  <conditionalFormatting sqref="O391:P391">
    <cfRule type="expression" dxfId="53" priority="54" stopIfTrue="1">
      <formula>$AC391</formula>
    </cfRule>
  </conditionalFormatting>
  <conditionalFormatting sqref="O392:P392">
    <cfRule type="expression" dxfId="52" priority="53" stopIfTrue="1">
      <formula>$AC392</formula>
    </cfRule>
  </conditionalFormatting>
  <conditionalFormatting sqref="O393:P393">
    <cfRule type="expression" dxfId="51" priority="52" stopIfTrue="1">
      <formula>$AC393</formula>
    </cfRule>
  </conditionalFormatting>
  <conditionalFormatting sqref="Q393:T393">
    <cfRule type="expression" dxfId="50" priority="51" stopIfTrue="1">
      <formula>$A393&lt;&gt;0</formula>
    </cfRule>
  </conditionalFormatting>
  <conditionalFormatting sqref="H394:I395">
    <cfRule type="expression" dxfId="49" priority="50" stopIfTrue="1">
      <formula>希望&lt;&gt;0</formula>
    </cfRule>
  </conditionalFormatting>
  <conditionalFormatting sqref="O394:P394">
    <cfRule type="expression" dxfId="48" priority="49" stopIfTrue="1">
      <formula>$AC394</formula>
    </cfRule>
  </conditionalFormatting>
  <conditionalFormatting sqref="O395:P395">
    <cfRule type="expression" dxfId="47" priority="48" stopIfTrue="1">
      <formula>$AC395</formula>
    </cfRule>
  </conditionalFormatting>
  <conditionalFormatting sqref="Q395:T395">
    <cfRule type="expression" dxfId="46" priority="47" stopIfTrue="1">
      <formula>$A395&lt;&gt;0</formula>
    </cfRule>
  </conditionalFormatting>
  <conditionalFormatting sqref="H396:I401">
    <cfRule type="expression" dxfId="45" priority="46" stopIfTrue="1">
      <formula>希望&lt;&gt;0</formula>
    </cfRule>
  </conditionalFormatting>
  <conditionalFormatting sqref="O396:P396">
    <cfRule type="expression" dxfId="44" priority="45" stopIfTrue="1">
      <formula>$AC396</formula>
    </cfRule>
  </conditionalFormatting>
  <conditionalFormatting sqref="O397:P397">
    <cfRule type="expression" dxfId="43" priority="44" stopIfTrue="1">
      <formula>$AC397</formula>
    </cfRule>
  </conditionalFormatting>
  <conditionalFormatting sqref="O398:P398">
    <cfRule type="expression" dxfId="42" priority="43" stopIfTrue="1">
      <formula>$AC398</formula>
    </cfRule>
  </conditionalFormatting>
  <conditionalFormatting sqref="O399:P399">
    <cfRule type="expression" dxfId="41" priority="42" stopIfTrue="1">
      <formula>$AC399</formula>
    </cfRule>
  </conditionalFormatting>
  <conditionalFormatting sqref="O400:P400">
    <cfRule type="expression" dxfId="40" priority="41" stopIfTrue="1">
      <formula>$AC400</formula>
    </cfRule>
  </conditionalFormatting>
  <conditionalFormatting sqref="O401:P401">
    <cfRule type="expression" dxfId="39" priority="40" stopIfTrue="1">
      <formula>$AC401</formula>
    </cfRule>
  </conditionalFormatting>
  <conditionalFormatting sqref="Q401:T401">
    <cfRule type="expression" dxfId="38" priority="39" stopIfTrue="1">
      <formula>$A401&lt;&gt;0</formula>
    </cfRule>
  </conditionalFormatting>
  <conditionalFormatting sqref="H402:I404">
    <cfRule type="expression" dxfId="37" priority="38" stopIfTrue="1">
      <formula>希望&lt;&gt;0</formula>
    </cfRule>
  </conditionalFormatting>
  <conditionalFormatting sqref="O402:P402">
    <cfRule type="expression" dxfId="36" priority="37" stopIfTrue="1">
      <formula>$AC402</formula>
    </cfRule>
  </conditionalFormatting>
  <conditionalFormatting sqref="O403:P403">
    <cfRule type="expression" dxfId="35" priority="36" stopIfTrue="1">
      <formula>$AC403</formula>
    </cfRule>
  </conditionalFormatting>
  <conditionalFormatting sqref="O404:P404">
    <cfRule type="expression" dxfId="34" priority="35" stopIfTrue="1">
      <formula>$AC404</formula>
    </cfRule>
  </conditionalFormatting>
  <conditionalFormatting sqref="Q404:T404">
    <cfRule type="expression" dxfId="33" priority="34" stopIfTrue="1">
      <formula>$A404&lt;&gt;0</formula>
    </cfRule>
  </conditionalFormatting>
  <conditionalFormatting sqref="H405:I407">
    <cfRule type="expression" dxfId="32" priority="33" stopIfTrue="1">
      <formula>希望&lt;&gt;0</formula>
    </cfRule>
  </conditionalFormatting>
  <conditionalFormatting sqref="O405:P405">
    <cfRule type="expression" dxfId="31" priority="32" stopIfTrue="1">
      <formula>$AC405</formula>
    </cfRule>
  </conditionalFormatting>
  <conditionalFormatting sqref="O406:P406">
    <cfRule type="expression" dxfId="30" priority="31" stopIfTrue="1">
      <formula>$AC406</formula>
    </cfRule>
  </conditionalFormatting>
  <conditionalFormatting sqref="O407:P407">
    <cfRule type="expression" dxfId="29" priority="30" stopIfTrue="1">
      <formula>$AC407</formula>
    </cfRule>
  </conditionalFormatting>
  <conditionalFormatting sqref="Q407:T407">
    <cfRule type="expression" dxfId="28" priority="29" stopIfTrue="1">
      <formula>$A407&lt;&gt;0</formula>
    </cfRule>
  </conditionalFormatting>
  <conditionalFormatting sqref="H408:I413">
    <cfRule type="expression" dxfId="27" priority="28" stopIfTrue="1">
      <formula>希望&lt;&gt;0</formula>
    </cfRule>
  </conditionalFormatting>
  <conditionalFormatting sqref="O408:P408">
    <cfRule type="expression" dxfId="26" priority="27" stopIfTrue="1">
      <formula>$AC408</formula>
    </cfRule>
  </conditionalFormatting>
  <conditionalFormatting sqref="O409:P409">
    <cfRule type="expression" dxfId="25" priority="26" stopIfTrue="1">
      <formula>$AC409</formula>
    </cfRule>
  </conditionalFormatting>
  <conditionalFormatting sqref="O410:P410">
    <cfRule type="expression" dxfId="24" priority="25" stopIfTrue="1">
      <formula>$AC410</formula>
    </cfRule>
  </conditionalFormatting>
  <conditionalFormatting sqref="O411:P411">
    <cfRule type="expression" dxfId="23" priority="24" stopIfTrue="1">
      <formula>$AC411</formula>
    </cfRule>
  </conditionalFormatting>
  <conditionalFormatting sqref="O412:P412">
    <cfRule type="expression" dxfId="22" priority="23" stopIfTrue="1">
      <formula>$AC412</formula>
    </cfRule>
  </conditionalFormatting>
  <conditionalFormatting sqref="O413:P413">
    <cfRule type="expression" dxfId="21" priority="22" stopIfTrue="1">
      <formula>$AC413</formula>
    </cfRule>
  </conditionalFormatting>
  <conditionalFormatting sqref="Q413:T413">
    <cfRule type="expression" dxfId="20" priority="21" stopIfTrue="1">
      <formula>$A413&lt;&gt;0</formula>
    </cfRule>
  </conditionalFormatting>
  <conditionalFormatting sqref="H414:I420">
    <cfRule type="expression" dxfId="19" priority="20" stopIfTrue="1">
      <formula>希望&lt;&gt;0</formula>
    </cfRule>
  </conditionalFormatting>
  <conditionalFormatting sqref="O414:P414">
    <cfRule type="expression" dxfId="18" priority="19" stopIfTrue="1">
      <formula>$AC414</formula>
    </cfRule>
  </conditionalFormatting>
  <conditionalFormatting sqref="O415:P415">
    <cfRule type="expression" dxfId="17" priority="18" stopIfTrue="1">
      <formula>$AC415</formula>
    </cfRule>
  </conditionalFormatting>
  <conditionalFormatting sqref="O416:P416">
    <cfRule type="expression" dxfId="16" priority="17" stopIfTrue="1">
      <formula>$AC416</formula>
    </cfRule>
  </conditionalFormatting>
  <conditionalFormatting sqref="O417:P417">
    <cfRule type="expression" dxfId="15" priority="16" stopIfTrue="1">
      <formula>$AC417</formula>
    </cfRule>
  </conditionalFormatting>
  <conditionalFormatting sqref="O418:P418">
    <cfRule type="expression" dxfId="14" priority="15" stopIfTrue="1">
      <formula>$AC418</formula>
    </cfRule>
  </conditionalFormatting>
  <conditionalFormatting sqref="O419:P419">
    <cfRule type="expression" dxfId="13" priority="14" stopIfTrue="1">
      <formula>$AC419</formula>
    </cfRule>
  </conditionalFormatting>
  <conditionalFormatting sqref="O420:P420">
    <cfRule type="expression" dxfId="12" priority="13" stopIfTrue="1">
      <formula>$AC420</formula>
    </cfRule>
  </conditionalFormatting>
  <conditionalFormatting sqref="Q420:T420">
    <cfRule type="expression" dxfId="11" priority="12" stopIfTrue="1">
      <formula>$A420&lt;&gt;0</formula>
    </cfRule>
  </conditionalFormatting>
  <conditionalFormatting sqref="H421:I423">
    <cfRule type="expression" dxfId="10" priority="11" stopIfTrue="1">
      <formula>希望&lt;&gt;0</formula>
    </cfRule>
  </conditionalFormatting>
  <conditionalFormatting sqref="O421:P421">
    <cfRule type="expression" dxfId="9" priority="10" stopIfTrue="1">
      <formula>$AC421</formula>
    </cfRule>
  </conditionalFormatting>
  <conditionalFormatting sqref="O422:P422">
    <cfRule type="expression" dxfId="8" priority="9" stopIfTrue="1">
      <formula>$AC422</formula>
    </cfRule>
  </conditionalFormatting>
  <conditionalFormatting sqref="O423:P423">
    <cfRule type="expression" dxfId="7" priority="8" stopIfTrue="1">
      <formula>$AC423</formula>
    </cfRule>
  </conditionalFormatting>
  <conditionalFormatting sqref="Q423:T423">
    <cfRule type="expression" dxfId="6" priority="7" stopIfTrue="1">
      <formula>$A423&lt;&gt;0</formula>
    </cfRule>
  </conditionalFormatting>
  <conditionalFormatting sqref="H424:I425">
    <cfRule type="expression" dxfId="5" priority="6" stopIfTrue="1">
      <formula>希望&lt;&gt;0</formula>
    </cfRule>
  </conditionalFormatting>
  <conditionalFormatting sqref="O424:P424">
    <cfRule type="expression" dxfId="4" priority="5" stopIfTrue="1">
      <formula>$AC424</formula>
    </cfRule>
  </conditionalFormatting>
  <conditionalFormatting sqref="O425:P425">
    <cfRule type="expression" dxfId="3" priority="4" stopIfTrue="1">
      <formula>$AC425</formula>
    </cfRule>
  </conditionalFormatting>
  <conditionalFormatting sqref="Q425:T425">
    <cfRule type="expression" dxfId="2" priority="3" stopIfTrue="1">
      <formula>$A425&lt;&gt;0</formula>
    </cfRule>
  </conditionalFormatting>
  <conditionalFormatting sqref="H426:I426">
    <cfRule type="expression" dxfId="1" priority="2" stopIfTrue="1">
      <formula>希望&lt;&gt;0</formula>
    </cfRule>
  </conditionalFormatting>
  <conditionalFormatting sqref="Q426:T426">
    <cfRule type="expression" dxfId="0" priority="1" stopIfTrue="1">
      <formula>$A426&lt;&gt;0</formula>
    </cfRule>
  </conditionalFormatting>
  <dataValidations count="367">
    <dataValidation imeMode="hiragana" allowBlank="1" showInputMessage="1" showErrorMessage="1" sqref="E208:K208 L208:T208 U208:Y208 E209:K209 L209:T209 U209:Y209 E214:K214 L214:T214 U214:Y214 E215:K215 L215:T215 U215:Y215 Q239:T239 Q240:T240 Q241:T241 Q242:T242 Q243:T243 Q244:T244 Q245:T245 U239:Y245 Q246:T246 Q247:T247 Q248:T248 Q249:T249 Q250:T250 Q251:T251 Q252:T252 U246:Y252 Q253:T253 Q254:T254 Q255:T255 Q256:T256 Q257:T257 Q258:T258 Q259:T259 U253:Y259 Q260:T260 Q261:T261 Q262:T262 Q263:T263 Q264:T264 U260:Y264 Q265:T265 Q266:T266 U265:Y266 Q267:T267 Q268:T268 Q269:T269 U267:Y269 Q270:T270 Q271:T271 Q272:T272 Q273:T273 Q274:T274 Q275:T275 Q276:T276 U270:Y276 Q277:T277 Q278:T278 Q279:T279 U277:Y279 Q280:T280 Q281:T281 Q282:T282 Q283:T283 Q284:T284 U280:Y284 Q285:T285 Q286:T286 U285:Y286 Q287:T287 Q288:T288 Q289:T289 Q290:T290 Q291:T291 U287:Y291 Q292:T292 Q293:T293 Q294:T294 Q295:T295 Q296:T296 Q297:T297 U292:Y297 Q298:T298 Q299:T299 Q300:T300 Q301:T301 Q302:T302 Q303:T303 Q304:T304 Q305:T305 U298:Y305 Q306:T306 Q307:T307 Q308:T308 Q309:T309 Q310:T310 Q311:T311 Q312:T312 U306:Y312 Q313:T313 Q314:T314 Q315:T315 Q316:T316 U313:Y316 Q317:T317 Q318:T318 Q319:T319 Q320:T320 U317:Y320 Q321:T321 Q322:T322 Q323:T323 U321:Y323 Q324:T324 Q325:T325 Q326:T326 Q327:T327 Q328:T328 Q329:T329 U324:Y329 Q330:T330 Q331:T331 Q332:T332 Q333:T333 U330:Y333 Q334:T334 Q335:T335 Q336:T336 Q337:T337 Q338:T338 U334:Y338 Q339:T339 Q340:T340 Q341:T341 U339:Y341 Q342:T342 Q343:T343 Q344:T344 Q345:T345 Q346:T346 U342:Y346 Q347:T347 Q348:T348 Q349:T349 Q350:T350 Q351:T351 U347:Y351 Q352:T352 Q353:T353 Q354:T354 Q355:T355 U352:Y355 Q356:T356 Q357:T357 U356:Y357 Q358:T358 Q359:T359 Q360:T360 Q361:T361 Q362:T362 U358:Y362 Q363:T363 Q364:T364 U363:Y364 Q365:T365 Q366:T366 Q367:T367 Q368:T368 Q369:T369 U365:Y369 Q370:T370 Q371:T371 Q372:T372 Q373:T373 U370:Y373 Q374:T374 Q375:T375 Q376:T376 Q377:T377 Q378:T378 U374:Y378 Q379:T379 Q380:T380 Q381:T381 Q382:T382 Q383:T383 Q384:T384 U379:Y384 Q385:T385 Q386:T386 Q387:T387 Q388:T388 Q389:T389 U385:Y389 Q390:T390 Q391:T391 Q392:T392 Q393:T393 U390:Y393 Q394:T394 Q395:T395 U394:Y395 Q396:T396 Q397:T397 Q398:T398 Q399:T399 Q400:T400 Q401:T401 U396:Y401 Q402:T402 Q403:T403 Q404:T404 U402:Y404 Q405:T405 Q406:T406 Q407:T407 U405:Y407 Q408:T408 Q409:T409 Q410:T410 Q411:T411 Q412:T412 Q413:T413 U408:Y413 Q414:T414 Q415:T415 Q416:T416 Q417:T417 Q418:T418 Q419:T419 Q420:T420 U414:Y420 Q421:T421 Q422:T422 Q423:T423 U421:Y423 Q424:T424 Q425:T425 U424:Y425 Q426:T426 U426:Y426 K456:P456 K457:P457 K458:P458 K459:P459 K460:P460 K461:P461 K462:P462 K463:P463 K464:P464 K465:P465" xr:uid="{00000000-0002-0000-0000-000000000000}"/>
    <dataValidation imeMode="halfAlpha" allowBlank="1" showInputMessage="1" showErrorMessage="1" sqref="S435:T435 S436:T436 S437:T437 S438:T438 S439:T439 S440:T440 S441:T441 S442:T442 S443:T443 S444:T444 S445:T445 S446:T446 S447:T447 S448:T448 S449:T449 S450:T450 S451:T451 S452:T452 S453:T453 S454:T454 S455:T455 S456:T456 S457:T457 S458:T458 S459:T459 S460:T460 S461:T461 S462:T462 S463:T463 S464:T464 S465:T465 E474:M474" xr:uid="{00000000-0002-0000-0000-000003000000}"/>
    <dataValidation imeMode="hiragana" allowBlank="1" showInputMessage="1" showErrorMessage="1" sqref="I22:Y22" xr:uid="{E0139B53-B281-4EAD-8CFC-58EAB584F0B5}"/>
    <dataValidation type="whole" imeMode="halfAlpha" allowBlank="1" showInputMessage="1" showErrorMessage="1" error="7桁の数字を入力してください" sqref="I20:M20" xr:uid="{D309ECE2-9D43-43A1-8F95-B68AA3BDA053}">
      <formula1>0</formula1>
      <formula2>9999999</formula2>
    </dataValidation>
    <dataValidation imeMode="fullKatakana" allowBlank="1" showInputMessage="1" showErrorMessage="1" sqref="I24:Y24" xr:uid="{7BAF2332-C3E5-4E61-8B2A-09A52B267B06}"/>
    <dataValidation imeMode="hiragana" allowBlank="1" showInputMessage="1" showErrorMessage="1" sqref="I26:Y26" xr:uid="{8551CF36-CAC6-4EC6-A3AA-B2A710526E2B}"/>
    <dataValidation imeMode="hiragana" allowBlank="1" showInputMessage="1" showErrorMessage="1" sqref="I28:Y28" xr:uid="{BF3EEE35-9510-4EF5-88DE-B2D914BE3325}"/>
    <dataValidation imeMode="fullKatakana" allowBlank="1" showInputMessage="1" showErrorMessage="1" sqref="I30:Y30" xr:uid="{4A654B96-D97C-4C28-A351-3DA652FFB175}"/>
    <dataValidation imeMode="hiragana" allowBlank="1" showInputMessage="1" showErrorMessage="1" sqref="I32:Y32" xr:uid="{1A583DA5-CF25-4576-B263-0B719A04F410}"/>
    <dataValidation imeMode="halfAlpha" allowBlank="1" showInputMessage="1" showErrorMessage="1" sqref="I34:M34" xr:uid="{41C7107D-70EE-4832-B556-0BC139CD3E79}"/>
    <dataValidation imeMode="halfAlpha" allowBlank="1" showInputMessage="1" showErrorMessage="1" sqref="P34:Q34" xr:uid="{A8936552-5832-48B1-AFB3-77E3258108D7}"/>
    <dataValidation imeMode="halfAlpha" allowBlank="1" showInputMessage="1" showErrorMessage="1" sqref="I36:M36" xr:uid="{916B203D-4CC0-4F77-9B15-598A63807C16}"/>
    <dataValidation imeMode="halfAlpha" allowBlank="1" showInputMessage="1" showErrorMessage="1" sqref="I38:Y38" xr:uid="{FB5AAA1E-820A-4F5E-861F-E62386BEF70B}"/>
    <dataValidation type="list" imeMode="halfAlpha" allowBlank="1" showInputMessage="1" showErrorMessage="1" error="リストから選択してください" sqref="I40:M40" xr:uid="{60CB9DDE-5A85-4945-A8B3-4B58A6436170}">
      <formula1>"一致する,一致しない"</formula1>
    </dataValidation>
    <dataValidation type="list" imeMode="halfAlpha" allowBlank="1" showInputMessage="1" showErrorMessage="1" error="リストから選択してください" sqref="I63:M63" xr:uid="{66973D54-6D89-4F31-B880-40666091D314}">
      <formula1>"しない,する"</formula1>
    </dataValidation>
    <dataValidation type="whole" imeMode="halfAlpha" allowBlank="1" showInputMessage="1" showErrorMessage="1" error="7桁の数字を入力してください" sqref="I69:M69" xr:uid="{5485C36F-68A6-4266-BB72-E33188197AED}">
      <formula1>0</formula1>
      <formula2>9999999</formula2>
    </dataValidation>
    <dataValidation imeMode="hiragana" allowBlank="1" showInputMessage="1" showErrorMessage="1" sqref="I71:Y71" xr:uid="{BB48D623-56C8-4BEF-8A9D-41E6CEF9FEFD}"/>
    <dataValidation imeMode="fullKatakana" allowBlank="1" showInputMessage="1" showErrorMessage="1" sqref="I73:Y73" xr:uid="{8580307B-21EC-436F-96E2-58CCE4DA4751}"/>
    <dataValidation imeMode="hiragana" allowBlank="1" showInputMessage="1" showErrorMessage="1" sqref="I75:Y75" xr:uid="{90FEB665-78CD-4A43-99D2-A5B014401E96}"/>
    <dataValidation imeMode="hiragana" allowBlank="1" showInputMessage="1" showErrorMessage="1" sqref="I77:Y77" xr:uid="{D31C3E7A-4C1E-4084-827F-198F7A40ED2A}"/>
    <dataValidation imeMode="fullKatakana" allowBlank="1" showInputMessage="1" showErrorMessage="1" sqref="I79:Y79" xr:uid="{299EF2F2-F594-46F4-8211-0D6F12E0EB63}"/>
    <dataValidation imeMode="hiragana" allowBlank="1" showInputMessage="1" showErrorMessage="1" sqref="I81:Y81" xr:uid="{752DF3A5-36D8-41E9-9CD1-679117A03AD1}"/>
    <dataValidation imeMode="halfAlpha" allowBlank="1" showInputMessage="1" showErrorMessage="1" sqref="I83:M83" xr:uid="{D4FE2AC7-118A-4ED1-93E8-7907203B07C2}"/>
    <dataValidation imeMode="halfAlpha" allowBlank="1" showInputMessage="1" showErrorMessage="1" sqref="P83:Q83" xr:uid="{C29D40E9-31CF-44FF-A368-1FDA6CF68D13}"/>
    <dataValidation imeMode="halfAlpha" allowBlank="1" showInputMessage="1" showErrorMessage="1" sqref="I85:M85" xr:uid="{C2343B28-287C-474E-85A1-6D1380D85090}"/>
    <dataValidation imeMode="halfAlpha" allowBlank="1" showInputMessage="1" showErrorMessage="1" sqref="I87:Y87" xr:uid="{9F02A84F-E636-4E1E-B0F5-56D3F50F07DA}"/>
    <dataValidation imeMode="hiragana" allowBlank="1" showInputMessage="1" showErrorMessage="1" sqref="I112:Y112" xr:uid="{7B6542CF-2451-4B00-9301-64E62B2CF291}"/>
    <dataValidation imeMode="fullKatakana" allowBlank="1" showInputMessage="1" showErrorMessage="1" sqref="I114:Y114" xr:uid="{B197D2D4-5F36-4752-9CE2-A3613A388CC4}"/>
    <dataValidation imeMode="hiragana" allowBlank="1" showInputMessage="1" showErrorMessage="1" sqref="I116:Y116" xr:uid="{AFCCC49F-D6D0-4A2C-9900-2E15C4D98F40}"/>
    <dataValidation type="whole" imeMode="halfAlpha" allowBlank="1" showInputMessage="1" showErrorMessage="1" error="7桁の数字を入力してください" sqref="I118:M118" xr:uid="{207CA721-A820-4D77-B0DB-232CCD3E2FDD}">
      <formula1>0</formula1>
      <formula2>9999999</formula2>
    </dataValidation>
    <dataValidation imeMode="hiragana" allowBlank="1" showInputMessage="1" showErrorMessage="1" sqref="I120:Y120" xr:uid="{15032112-847F-400B-80F4-6A320182B77F}"/>
    <dataValidation imeMode="halfAlpha" allowBlank="1" showInputMessage="1" showErrorMessage="1" sqref="I122:M122" xr:uid="{B4A06F47-90CA-4B34-85E6-362D8F5831EF}"/>
    <dataValidation imeMode="halfAlpha" allowBlank="1" showInputMessage="1" showErrorMessage="1" sqref="P122:Q122" xr:uid="{4B962614-8030-4297-BA86-CCFA2386F0D6}"/>
    <dataValidation imeMode="halfAlpha" allowBlank="1" showInputMessage="1" showErrorMessage="1" sqref="I124:M124" xr:uid="{D0EF89BF-90FE-4163-807F-B587E205D83E}"/>
    <dataValidation imeMode="halfAlpha" allowBlank="1" showInputMessage="1" showErrorMessage="1" sqref="I126:Y126" xr:uid="{7E75BC69-5BF1-4D21-AB69-D2FFB6068EBD}"/>
    <dataValidation type="list" imeMode="halfAlpha" allowBlank="1" showInputMessage="1" showErrorMessage="1" error="リストから選択してください" sqref="I153:M153" xr:uid="{8A170C75-20BF-49A3-9445-CE155A2C7C45}">
      <formula1>"しない,する"</formula1>
    </dataValidation>
    <dataValidation imeMode="fullKatakana" allowBlank="1" showInputMessage="1" showErrorMessage="1" sqref="I155:Y155" xr:uid="{4D14504A-8828-422C-908A-DD9F470616A8}"/>
    <dataValidation imeMode="hiragana" allowBlank="1" showInputMessage="1" showErrorMessage="1" sqref="I157:Y157" xr:uid="{A86C3933-93F4-44AC-B0DD-6BF382505319}"/>
    <dataValidation imeMode="halfAlpha" allowBlank="1" showInputMessage="1" showErrorMessage="1" sqref="I159:M159" xr:uid="{9AD00140-19C9-4086-87DA-FC1208A75F03}"/>
    <dataValidation type="whole" imeMode="halfAlpha" allowBlank="1" showInputMessage="1" showErrorMessage="1" error="7桁の数字を入力してください" sqref="I161:M161" xr:uid="{1F98A4E0-542D-43F9-93BE-AA5ED070CC57}">
      <formula1>0</formula1>
      <formula2>9999999</formula2>
    </dataValidation>
    <dataValidation imeMode="hiragana" allowBlank="1" showInputMessage="1" showErrorMessage="1" sqref="I163:Y163" xr:uid="{9180B249-CEB5-4027-B037-70D0E576C3FE}"/>
    <dataValidation imeMode="halfAlpha" allowBlank="1" showInputMessage="1" showErrorMessage="1" sqref="I165:M165" xr:uid="{CDE9323A-A0D3-4C8F-BC80-1807DA8EE224}"/>
    <dataValidation imeMode="halfAlpha" allowBlank="1" showInputMessage="1" showErrorMessage="1" sqref="I167:M167" xr:uid="{C7CAF18A-5D96-48C6-BFB2-980C700A27D6}"/>
    <dataValidation imeMode="halfAlpha" allowBlank="1" showInputMessage="1" showErrorMessage="1" sqref="I169:Y169" xr:uid="{B398210C-47AE-48E2-93B6-C7D25019C000}"/>
    <dataValidation type="whole" imeMode="halfAlpha" allowBlank="1" showInputMessage="1" showErrorMessage="1" error="有効な数字を入力してください" sqref="I176:M176" xr:uid="{3CB51D9A-7E7E-4864-AFCC-18791418C5F6}">
      <formula1>0</formula1>
      <formula2>9999999999</formula2>
    </dataValidation>
    <dataValidation type="date" imeMode="halfAlpha" allowBlank="1" showInputMessage="1" showErrorMessage="1" error="有効な日付を入力してください" sqref="I178:M178" xr:uid="{75E96B5E-8454-4739-8148-096B3A584B09}">
      <formula1>92</formula1>
      <formula2>73415</formula2>
    </dataValidation>
    <dataValidation type="date" imeMode="halfAlpha" allowBlank="1" showInputMessage="1" showErrorMessage="1" error="有効な日付を入力してください" sqref="I180:M180" xr:uid="{14CEF12B-49C2-4AD2-BB18-9D5201C69E2B}">
      <formula1>92</formula1>
      <formula2>73415</formula2>
    </dataValidation>
    <dataValidation type="date" imeMode="halfAlpha" allowBlank="1" showInputMessage="1" showErrorMessage="1" error="有効な日付を入力してください" sqref="I182:M182" xr:uid="{276D31F8-B376-46C6-82E5-937839389B36}">
      <formula1>92</formula1>
      <formula2>73415</formula2>
    </dataValidation>
    <dataValidation type="date" imeMode="halfAlpha" allowBlank="1" showInputMessage="1" showErrorMessage="1" error="有効な日付を入力してください" sqref="O182:R182" xr:uid="{B9887AA0-61AB-4F84-B833-D01062A0E1D7}">
      <formula1>92</formula1>
      <formula2>73415</formula2>
    </dataValidation>
    <dataValidation type="date" imeMode="halfAlpha" allowBlank="1" showInputMessage="1" showErrorMessage="1" error="有効な日付を入力してください" sqref="I184:M184" xr:uid="{44D5A322-B96F-4431-8E9E-ECFB653518FD}">
      <formula1>92</formula1>
      <formula2>73415</formula2>
    </dataValidation>
    <dataValidation type="whole" imeMode="halfAlpha" allowBlank="1" showInputMessage="1" showErrorMessage="1" error="有効な数字を入力してください" sqref="I188:M188" xr:uid="{93C23559-0B33-48D2-9A83-49DA998FC3F2}">
      <formula1>0</formula1>
      <formula2>9999999999</formula2>
    </dataValidation>
    <dataValidation type="whole" imeMode="halfAlpha" allowBlank="1" showInputMessage="1" showErrorMessage="1" error="有効な数字を入力してください" sqref="I189:M189" xr:uid="{96EEB79E-FC61-4316-BD99-A456C54EA100}">
      <formula1>0</formula1>
      <formula2>9999999999</formula2>
    </dataValidation>
    <dataValidation type="whole" imeMode="halfAlpha" allowBlank="1" showInputMessage="1" showErrorMessage="1" error="有効な数字を入力してください" sqref="I190:M190" xr:uid="{8EC7E387-5691-4442-96A4-A05C7D06EFB5}">
      <formula1>0</formula1>
      <formula2>9999999999</formula2>
    </dataValidation>
    <dataValidation allowBlank="1" showInputMessage="1" showErrorMessage="1" sqref="I191:M191 N191:Q191 I199:M199 B227 I234:M234 B238" xr:uid="{8F6762F5-438A-4CD1-B4D2-CA91C87D834A}"/>
    <dataValidation type="whole" imeMode="halfAlpha" allowBlank="1" showInputMessage="1" showErrorMessage="1" error="有効な数字を入力してください" sqref="N188:Q188" xr:uid="{FC720B32-2125-4D33-967C-736DFBB80C80}">
      <formula1>0</formula1>
      <formula2>9999999999</formula2>
    </dataValidation>
    <dataValidation type="whole" imeMode="halfAlpha" allowBlank="1" showInputMessage="1" showErrorMessage="1" error="有効な数字を入力してください" sqref="N189:Q189" xr:uid="{90B274F0-1010-4746-9379-1095702BD4BF}">
      <formula1>0</formula1>
      <formula2>9999999999</formula2>
    </dataValidation>
    <dataValidation type="whole" imeMode="halfAlpha" allowBlank="1" showInputMessage="1" showErrorMessage="1" error="有効な数字を入力してください" sqref="N190:Q190" xr:uid="{8E0D55F8-82F7-4FA4-ACA7-FCA35AA0B4A3}">
      <formula1>0</formula1>
      <formula2>9999999999</formula2>
    </dataValidation>
    <dataValidation type="whole" imeMode="halfAlpha" allowBlank="1" showInputMessage="1" showErrorMessage="1" error="有効な数字を入力してください。10兆円以上になる場合は、9,999,999,999と入力してください" sqref="I193:M193" xr:uid="{2CE939AA-8885-48F7-BC8C-B62FCF8B74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FEAAAF62-A6DB-4FF4-AD13-D37F8B377D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789D90E4-65E5-49E6-A1F1-B62A38F0C32D}">
      <formula1>-9999999999</formula1>
      <formula2>9999999999</formula2>
    </dataValidation>
    <dataValidation type="date" imeMode="halfAlpha" allowBlank="1" showInputMessage="1" showErrorMessage="1" error="有効な日付を入力してください" sqref="E226:I226" xr:uid="{78DCECB8-5169-4050-AC19-8B1B69F18A58}">
      <formula1>92</formula1>
      <formula2>73415</formula2>
    </dataValidation>
    <dataValidation type="date" imeMode="halfAlpha" allowBlank="1" showInputMessage="1" showErrorMessage="1" error="有効な日付を入力してください" sqref="E227:I227" xr:uid="{3A77D753-E95A-41A3-8119-0778B3A89EF2}">
      <formula1>92</formula1>
      <formula2>73415</formula2>
    </dataValidation>
    <dataValidation type="date" imeMode="halfAlpha" allowBlank="1" showInputMessage="1" showErrorMessage="1" error="有効な日付を入力してください" sqref="K226:N226" xr:uid="{8448BCE1-E1CF-4816-96E5-A88D4A78E7DA}">
      <formula1>92</formula1>
      <formula2>73415</formula2>
    </dataValidation>
    <dataValidation type="date" imeMode="halfAlpha" allowBlank="1" showInputMessage="1" showErrorMessage="1" error="有効な日付を入力してください" sqref="K227:N227" xr:uid="{03BF39A5-B174-49F7-8108-3BC7B0FF3A6C}">
      <formula1>92</formula1>
      <formula2>73415</formula2>
    </dataValidation>
    <dataValidation type="date" imeMode="halfAlpha" allowBlank="1" showInputMessage="1" showErrorMessage="1" error="有効な日付を入力してください" sqref="P226:R226" xr:uid="{AFBC6B17-1F60-4848-90F8-32A4052DAD93}">
      <formula1>92</formula1>
      <formula2>73415</formula2>
    </dataValidation>
    <dataValidation type="date" imeMode="halfAlpha" allowBlank="1" showInputMessage="1" showErrorMessage="1" error="有効な日付を入力してください" sqref="P227:R227" xr:uid="{A69BFFE4-6A2B-4C8E-86B1-DC883EE52249}">
      <formula1>92</formula1>
      <formula2>73415</formula2>
    </dataValidation>
    <dataValidation type="date" imeMode="halfAlpha" allowBlank="1" showInputMessage="1" showErrorMessage="1" error="有効な日付を入力してください" sqref="T226" xr:uid="{7BF5A9C9-8463-4E22-BC51-BB7F20D47FA2}">
      <formula1>92</formula1>
      <formula2>73415</formula2>
    </dataValidation>
    <dataValidation type="date" imeMode="halfAlpha" allowBlank="1" showInputMessage="1" showErrorMessage="1" error="有効な日付を入力してください" sqref="T227" xr:uid="{D2377201-E8EC-4FA9-889F-209191833D15}">
      <formula1>92</formula1>
      <formula2>73415</formula2>
    </dataValidation>
    <dataValidation type="whole" imeMode="halfAlpha" allowBlank="1" showInputMessage="1" showErrorMessage="1" error="有効な数字を入力してください。10兆円以上になる場合は、9,999,999,999と入力してください" sqref="E228:J228" xr:uid="{BEE372C0-0145-4D9F-882B-11C398D64F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8:O228" xr:uid="{1C01FDC1-3DF7-4CF3-A883-F565523C4D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8:S228" xr:uid="{D0F2B249-CC95-4C2A-A981-C4609015046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8:U228" xr:uid="{873546D5-759F-45C6-9330-385BFE1A79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28:Y228" xr:uid="{7677308C-68B4-457C-B31B-7B9AE807DE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1:M231" xr:uid="{0E4945E6-1509-4F1A-9FA6-FE856EC9B94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2:M232" xr:uid="{8DCB074B-32C3-4EAE-93C7-CFE6A28688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3:M233" xr:uid="{0EAE8669-66D8-40DA-97CD-36708B84AD63}">
      <formula1>-9999999999</formula1>
      <formula2>9999999999</formula2>
    </dataValidation>
    <dataValidation type="list" imeMode="halfAlpha" allowBlank="1" showInputMessage="1" showErrorMessage="1" error="リストから選択してください" sqref="H239:I245" xr:uid="{5CC263DC-94F2-409F-9584-89D091BEBB92}">
      <formula1>"①,②,③,○,　"</formula1>
    </dataValidation>
    <dataValidation type="list" imeMode="halfAlpha" allowBlank="1" showInputMessage="1" showErrorMessage="1" error="リストから選択してください" sqref="O239:P239" xr:uid="{8B1F65D4-880C-42EE-82D6-7DCEE0295719}">
      <formula1>"○,　"</formula1>
    </dataValidation>
    <dataValidation type="list" imeMode="halfAlpha" allowBlank="1" showInputMessage="1" showErrorMessage="1" error="リストから選択してください" sqref="O240:P240" xr:uid="{B23DF7A3-34C7-4D1D-B253-792BCE7399DA}">
      <formula1>"○,　"</formula1>
    </dataValidation>
    <dataValidation type="list" imeMode="halfAlpha" allowBlank="1" showInputMessage="1" showErrorMessage="1" error="リストから選択してください" sqref="O241:P241" xr:uid="{EABD9CDF-EEFF-4385-994A-4F45EDA418CE}">
      <formula1>"○,　"</formula1>
    </dataValidation>
    <dataValidation type="list" imeMode="halfAlpha" allowBlank="1" showInputMessage="1" showErrorMessage="1" error="リストから選択してください" sqref="O242:P242" xr:uid="{8CFB5045-808D-4740-8B49-7B2FD1F5A22E}">
      <formula1>"○,　"</formula1>
    </dataValidation>
    <dataValidation type="list" imeMode="halfAlpha" allowBlank="1" showInputMessage="1" showErrorMessage="1" error="リストから選択してください" sqref="O243:P243" xr:uid="{E7675FE8-1676-4E96-9093-3A8DB9CC48A2}">
      <formula1>"○,　"</formula1>
    </dataValidation>
    <dataValidation type="list" imeMode="halfAlpha" allowBlank="1" showInputMessage="1" showErrorMessage="1" error="リストから選択してください" sqref="O244:P244" xr:uid="{C1BB154C-6991-43C8-885F-07E779A3E727}">
      <formula1>"○,　"</formula1>
    </dataValidation>
    <dataValidation type="list" imeMode="halfAlpha" allowBlank="1" showInputMessage="1" showErrorMessage="1" error="リストから選択してください" sqref="O245:P245" xr:uid="{E8567A3E-5310-4DE7-968D-B49DADAB16F1}">
      <formula1>"○,　"</formula1>
    </dataValidation>
    <dataValidation type="list" imeMode="halfAlpha" allowBlank="1" showInputMessage="1" showErrorMessage="1" error="リストから選択してください" sqref="H246:I252" xr:uid="{AC26A448-CF39-4397-BD75-C83BAACFCF43}">
      <formula1>"①,②,③,○,　"</formula1>
    </dataValidation>
    <dataValidation type="list" imeMode="halfAlpha" allowBlank="1" showInputMessage="1" showErrorMessage="1" error="リストから選択してください" sqref="O246:P246" xr:uid="{67F31D0E-78AF-48F5-ABA1-C6B071FA6FF9}">
      <formula1>"○,　"</formula1>
    </dataValidation>
    <dataValidation type="list" imeMode="halfAlpha" allowBlank="1" showInputMessage="1" showErrorMessage="1" error="リストから選択してください" sqref="O247:P247" xr:uid="{BF494371-9310-4FC2-B75F-7E9795066F18}">
      <formula1>"○,　"</formula1>
    </dataValidation>
    <dataValidation type="list" imeMode="halfAlpha" allowBlank="1" showInputMessage="1" showErrorMessage="1" error="リストから選択してください" sqref="O248:P248" xr:uid="{40CF65BD-DE4A-4694-AEF1-269A34AD115E}">
      <formula1>"○,　"</formula1>
    </dataValidation>
    <dataValidation type="list" imeMode="halfAlpha" allowBlank="1" showInputMessage="1" showErrorMessage="1" error="リストから選択してください" sqref="O249:P249" xr:uid="{CC28F036-A9BB-4F87-B8C8-FD22F308426C}">
      <formula1>"○,　"</formula1>
    </dataValidation>
    <dataValidation type="list" imeMode="halfAlpha" allowBlank="1" showInputMessage="1" showErrorMessage="1" error="リストから選択してください" sqref="O250:P250" xr:uid="{97E26A46-DB74-40FF-8916-EA73AEA8FC96}">
      <formula1>"○,　"</formula1>
    </dataValidation>
    <dataValidation type="list" imeMode="halfAlpha" allowBlank="1" showInputMessage="1" showErrorMessage="1" error="リストから選択してください" sqref="O251:P251" xr:uid="{F480F87C-819E-4453-A633-C26A4657BF90}">
      <formula1>"○,　"</formula1>
    </dataValidation>
    <dataValidation type="list" imeMode="halfAlpha" allowBlank="1" showInputMessage="1" showErrorMessage="1" error="リストから選択してください" sqref="O252:P252" xr:uid="{B9237456-9B3D-464E-982F-C4944348E933}">
      <formula1>"○,　"</formula1>
    </dataValidation>
    <dataValidation type="list" imeMode="halfAlpha" allowBlank="1" showInputMessage="1" showErrorMessage="1" error="リストから選択してください" sqref="H253:I259" xr:uid="{650DCA01-09B4-4C34-8D85-24D1D80B9F31}">
      <formula1>"①,②,③,○,　"</formula1>
    </dataValidation>
    <dataValidation type="list" imeMode="halfAlpha" allowBlank="1" showInputMessage="1" showErrorMessage="1" error="リストから選択してください" sqref="O253:P253" xr:uid="{EE6680F5-1C22-4C44-9465-AFE14CF7DC85}">
      <formula1>"○,　"</formula1>
    </dataValidation>
    <dataValidation type="list" imeMode="halfAlpha" allowBlank="1" showInputMessage="1" showErrorMessage="1" error="リストから選択してください" sqref="O254:P254" xr:uid="{9ACD5B02-2D50-46C1-A729-580B6A7E3BD8}">
      <formula1>"○,　"</formula1>
    </dataValidation>
    <dataValidation type="list" imeMode="halfAlpha" allowBlank="1" showInputMessage="1" showErrorMessage="1" error="リストから選択してください" sqref="O255:P255" xr:uid="{23E2AE55-B479-4779-8A1B-BA267BCD8895}">
      <formula1>"○,　"</formula1>
    </dataValidation>
    <dataValidation type="list" imeMode="halfAlpha" allowBlank="1" showInputMessage="1" showErrorMessage="1" error="リストから選択してください" sqref="O256:P256" xr:uid="{913C3F27-EA29-4F69-B31A-49CC26DFCA27}">
      <formula1>"○,　"</formula1>
    </dataValidation>
    <dataValidation type="list" imeMode="halfAlpha" allowBlank="1" showInputMessage="1" showErrorMessage="1" error="リストから選択してください" sqref="O257:P257" xr:uid="{B8AD5EE8-FD6A-4BAF-B461-BC73404B92D8}">
      <formula1>"○,　"</formula1>
    </dataValidation>
    <dataValidation type="list" imeMode="halfAlpha" allowBlank="1" showInputMessage="1" showErrorMessage="1" error="リストから選択してください" sqref="O258:P258" xr:uid="{AF7E29DD-B4CA-4977-BEE4-7B98486FBB69}">
      <formula1>"○,　"</formula1>
    </dataValidation>
    <dataValidation type="list" imeMode="halfAlpha" allowBlank="1" showInputMessage="1" showErrorMessage="1" error="リストから選択してください" sqref="O259:P259" xr:uid="{8EFAF7F7-3E58-4B7C-803B-68951240FECB}">
      <formula1>"○,　"</formula1>
    </dataValidation>
    <dataValidation type="list" imeMode="halfAlpha" allowBlank="1" showInputMessage="1" showErrorMessage="1" error="リストから選択してください" sqref="H260:I264" xr:uid="{1D9668F4-FE51-4063-BC32-F2AA28D2D0BF}">
      <formula1>"①,②,③,○,　"</formula1>
    </dataValidation>
    <dataValidation type="list" imeMode="halfAlpha" allowBlank="1" showInputMessage="1" showErrorMessage="1" error="リストから選択してください" sqref="O260:P260" xr:uid="{D92F3F03-2220-424F-B9C3-DFDA10FFB506}">
      <formula1>"○,　"</formula1>
    </dataValidation>
    <dataValidation type="list" imeMode="halfAlpha" allowBlank="1" showInputMessage="1" showErrorMessage="1" error="リストから選択してください" sqref="O261:P261" xr:uid="{F33E316C-79E6-414F-BA9C-30B4A14384DD}">
      <formula1>"○,　"</formula1>
    </dataValidation>
    <dataValidation type="list" imeMode="halfAlpha" allowBlank="1" showInputMessage="1" showErrorMessage="1" error="リストから選択してください" sqref="O262:P262" xr:uid="{E80361EF-EA46-4406-8C41-7685F7981A35}">
      <formula1>"○,　"</formula1>
    </dataValidation>
    <dataValidation type="list" imeMode="halfAlpha" allowBlank="1" showInputMessage="1" showErrorMessage="1" error="リストから選択してください" sqref="O263:P263" xr:uid="{02BDDFF4-3A7C-4045-A301-831487B30537}">
      <formula1>"○,　"</formula1>
    </dataValidation>
    <dataValidation type="list" imeMode="halfAlpha" allowBlank="1" showInputMessage="1" showErrorMessage="1" error="リストから選択してください" sqref="O264:P264" xr:uid="{930876E7-B075-498A-9C47-3D3C1F3C1A5E}">
      <formula1>"○,　"</formula1>
    </dataValidation>
    <dataValidation type="list" imeMode="halfAlpha" allowBlank="1" showInputMessage="1" showErrorMessage="1" error="リストから選択してください" sqref="H265:I266" xr:uid="{9281E5F3-4B7C-4C61-9B99-CBD5E39C436D}">
      <formula1>"①,②,③,○,　"</formula1>
    </dataValidation>
    <dataValidation type="list" imeMode="halfAlpha" allowBlank="1" showInputMessage="1" showErrorMessage="1" error="リストから選択してください" sqref="O265:P265" xr:uid="{9C95DCA4-00C3-496A-9436-7F6DA1F91783}">
      <formula1>"○,　"</formula1>
    </dataValidation>
    <dataValidation type="list" imeMode="halfAlpha" allowBlank="1" showInputMessage="1" showErrorMessage="1" error="リストから選択してください" sqref="O266:P266" xr:uid="{E10F54F4-1ED0-4C67-9DB7-80B6298F050E}">
      <formula1>"○,　"</formula1>
    </dataValidation>
    <dataValidation type="list" imeMode="halfAlpha" allowBlank="1" showInputMessage="1" showErrorMessage="1" error="リストから選択してください" sqref="H267:I269" xr:uid="{0BBBDE51-B721-48DA-8482-3680A99A2041}">
      <formula1>"①,②,③,○,　"</formula1>
    </dataValidation>
    <dataValidation type="list" imeMode="halfAlpha" allowBlank="1" showInputMessage="1" showErrorMessage="1" error="リストから選択してください" sqref="O267:P267" xr:uid="{723AD5AE-970B-4854-94D4-960923A53D14}">
      <formula1>"○,　"</formula1>
    </dataValidation>
    <dataValidation type="list" imeMode="halfAlpha" allowBlank="1" showInputMessage="1" showErrorMessage="1" error="リストから選択してください" sqref="O268:P268" xr:uid="{26876405-6FF6-495C-9DC9-6EBA852C0614}">
      <formula1>"○,　"</formula1>
    </dataValidation>
    <dataValidation type="list" imeMode="halfAlpha" allowBlank="1" showInputMessage="1" showErrorMessage="1" error="リストから選択してください" sqref="O269:P269" xr:uid="{9DE1739C-6238-4851-9089-A63AD6F04E80}">
      <formula1>"○,　"</formula1>
    </dataValidation>
    <dataValidation type="list" imeMode="halfAlpha" allowBlank="1" showInputMessage="1" showErrorMessage="1" error="リストから選択してください" sqref="H270:I276" xr:uid="{0A80B5A6-BA09-4DCD-B54B-C5C24AB6FBE3}">
      <formula1>"①,②,③,○,　"</formula1>
    </dataValidation>
    <dataValidation type="list" imeMode="halfAlpha" allowBlank="1" showInputMessage="1" showErrorMessage="1" error="リストから選択してください" sqref="O270:P270" xr:uid="{D05D28B1-7BA5-4FA0-B3DD-67FE9BAB2815}">
      <formula1>"○,　"</formula1>
    </dataValidation>
    <dataValidation type="list" imeMode="halfAlpha" allowBlank="1" showInputMessage="1" showErrorMessage="1" error="リストから選択してください" sqref="O271:P271" xr:uid="{8358E2D9-1510-4670-8C7C-91F0D767AC9A}">
      <formula1>"○,　"</formula1>
    </dataValidation>
    <dataValidation type="list" imeMode="halfAlpha" allowBlank="1" showInputMessage="1" showErrorMessage="1" error="リストから選択してください" sqref="O272:P272" xr:uid="{8B383614-BA48-4FA2-B367-541509150BFA}">
      <formula1>"○,　"</formula1>
    </dataValidation>
    <dataValidation type="list" imeMode="halfAlpha" allowBlank="1" showInputMessage="1" showErrorMessage="1" error="リストから選択してください" sqref="O273:P273" xr:uid="{7B1E2787-CCFA-4ECB-993C-27B9F458323B}">
      <formula1>"○,　"</formula1>
    </dataValidation>
    <dataValidation type="list" imeMode="halfAlpha" allowBlank="1" showInputMessage="1" showErrorMessage="1" error="リストから選択してください" sqref="O274:P274" xr:uid="{B7691F46-7B2F-4B0B-AC0F-6DBFEC3AAFEB}">
      <formula1>"○,　"</formula1>
    </dataValidation>
    <dataValidation type="list" imeMode="halfAlpha" allowBlank="1" showInputMessage="1" showErrorMessage="1" error="リストから選択してください" sqref="O275:P275" xr:uid="{8CFDD4C6-C853-4A18-866C-D54203937BBD}">
      <formula1>"○,　"</formula1>
    </dataValidation>
    <dataValidation type="list" imeMode="halfAlpha" allowBlank="1" showInputMessage="1" showErrorMessage="1" error="リストから選択してください" sqref="O276:P276" xr:uid="{81E2C612-44BD-4AAB-A180-B3A3C5AE2058}">
      <formula1>"○,　"</formula1>
    </dataValidation>
    <dataValidation type="list" imeMode="halfAlpha" allowBlank="1" showInputMessage="1" showErrorMessage="1" error="リストから選択してください" sqref="H277:I279" xr:uid="{909FC6BA-C588-4711-BC79-B29ED7613019}">
      <formula1>"①,②,③,○,　"</formula1>
    </dataValidation>
    <dataValidation type="list" imeMode="halfAlpha" allowBlank="1" showInputMessage="1" showErrorMessage="1" error="リストから選択してください" sqref="O277:P277" xr:uid="{F124F4B6-26FB-4F76-A39A-F8708AAFB731}">
      <formula1>"○,　"</formula1>
    </dataValidation>
    <dataValidation type="list" imeMode="halfAlpha" allowBlank="1" showInputMessage="1" showErrorMessage="1" error="リストから選択してください" sqref="O278:P278" xr:uid="{57656DF1-9EFE-4694-ADA3-E7776375F18F}">
      <formula1>"○,　"</formula1>
    </dataValidation>
    <dataValidation type="list" imeMode="halfAlpha" allowBlank="1" showInputMessage="1" showErrorMessage="1" error="リストから選択してください" sqref="O279:P279" xr:uid="{2917AD16-A3FD-43BA-97AB-E1470EC3C570}">
      <formula1>"○,　"</formula1>
    </dataValidation>
    <dataValidation type="list" imeMode="halfAlpha" allowBlank="1" showInputMessage="1" showErrorMessage="1" error="リストから選択してください" sqref="H280:I284" xr:uid="{DD4FB914-D472-4E19-A358-8FEE6C2BA5A1}">
      <formula1>"①,②,③,○,　"</formula1>
    </dataValidation>
    <dataValidation type="list" imeMode="halfAlpha" allowBlank="1" showInputMessage="1" showErrorMessage="1" error="リストから選択してください" sqref="O280:P280" xr:uid="{2B506F4F-80DA-4FDF-8141-B7F0169F829F}">
      <formula1>"○,　"</formula1>
    </dataValidation>
    <dataValidation type="list" imeMode="halfAlpha" allowBlank="1" showInputMessage="1" showErrorMessage="1" error="リストから選択してください" sqref="O281:P281" xr:uid="{BF04AD8C-E200-4EE0-B7DB-DDAF0EA74D64}">
      <formula1>"○,　"</formula1>
    </dataValidation>
    <dataValidation type="list" imeMode="halfAlpha" allowBlank="1" showInputMessage="1" showErrorMessage="1" error="リストから選択してください" sqref="O282:P282" xr:uid="{9DAE7ECA-29C8-4758-9747-B0AA4EA78951}">
      <formula1>"○,　"</formula1>
    </dataValidation>
    <dataValidation type="list" imeMode="halfAlpha" allowBlank="1" showInputMessage="1" showErrorMessage="1" error="リストから選択してください" sqref="O283:P283" xr:uid="{28776B7B-90B8-499E-AFD8-E3845D7996CE}">
      <formula1>"○,　"</formula1>
    </dataValidation>
    <dataValidation type="list" imeMode="halfAlpha" allowBlank="1" showInputMessage="1" showErrorMessage="1" error="リストから選択してください" sqref="O284:P284" xr:uid="{DA86E39B-CBD6-45FE-A327-440810E991C6}">
      <formula1>"○,　"</formula1>
    </dataValidation>
    <dataValidation type="list" imeMode="halfAlpha" allowBlank="1" showInputMessage="1" showErrorMessage="1" error="リストから選択してください" sqref="H285:I286" xr:uid="{A95F5339-59DD-4BDA-8A04-D0729C4E191B}">
      <formula1>"①,②,③,○,　"</formula1>
    </dataValidation>
    <dataValidation type="list" imeMode="halfAlpha" allowBlank="1" showInputMessage="1" showErrorMessage="1" error="リストから選択してください" sqref="O285:P285" xr:uid="{87E6C13C-88E5-42DD-B5AC-1708C3426252}">
      <formula1>"○,　"</formula1>
    </dataValidation>
    <dataValidation type="list" imeMode="halfAlpha" allowBlank="1" showInputMessage="1" showErrorMessage="1" error="リストから選択してください" sqref="O286:P286" xr:uid="{60595C6C-C92A-403E-8B11-873AB72E6E16}">
      <formula1>"○,　"</formula1>
    </dataValidation>
    <dataValidation type="list" imeMode="halfAlpha" allowBlank="1" showInputMessage="1" showErrorMessage="1" error="リストから選択してください" sqref="H287:I291" xr:uid="{7EEDB2CE-F2DA-49E6-9325-5B94B658FE76}">
      <formula1>"①,②,③,○,　"</formula1>
    </dataValidation>
    <dataValidation type="list" imeMode="halfAlpha" allowBlank="1" showInputMessage="1" showErrorMessage="1" error="リストから選択してください" sqref="O287:P287" xr:uid="{F23A702B-3C9B-4CC4-AC7F-1C12B3556924}">
      <formula1>"○,　"</formula1>
    </dataValidation>
    <dataValidation type="list" imeMode="halfAlpha" allowBlank="1" showInputMessage="1" showErrorMessage="1" error="リストから選択してください" sqref="O288:P288" xr:uid="{552B20A1-52FA-4C86-B2F9-23BEBBFE66E2}">
      <formula1>"○,　"</formula1>
    </dataValidation>
    <dataValidation type="list" imeMode="halfAlpha" allowBlank="1" showInputMessage="1" showErrorMessage="1" error="リストから選択してください" sqref="O289:P289" xr:uid="{43280B6E-C1BE-4016-B917-A3A1086653E2}">
      <formula1>"○,　"</formula1>
    </dataValidation>
    <dataValidation type="list" imeMode="halfAlpha" allowBlank="1" showInputMessage="1" showErrorMessage="1" error="リストから選択してください" sqref="O290:P290" xr:uid="{EAAC97D5-8528-476C-8376-339A9AA06481}">
      <formula1>"○,　"</formula1>
    </dataValidation>
    <dataValidation type="list" imeMode="halfAlpha" allowBlank="1" showInputMessage="1" showErrorMessage="1" error="リストから選択してください" sqref="O291:P291" xr:uid="{AA91DF2A-2855-4CE7-9ECC-E830AA41B65E}">
      <formula1>"○,　"</formula1>
    </dataValidation>
    <dataValidation type="list" imeMode="halfAlpha" allowBlank="1" showInputMessage="1" showErrorMessage="1" error="リストから選択してください" sqref="H292:I297" xr:uid="{C2BACBB2-847F-4233-9530-0B6955D534F4}">
      <formula1>"①,②,③,○,　"</formula1>
    </dataValidation>
    <dataValidation type="list" imeMode="halfAlpha" allowBlank="1" showInputMessage="1" showErrorMessage="1" error="リストから選択してください" sqref="O292:P292" xr:uid="{2282466C-0410-4B73-B5FD-7B01CA65704A}">
      <formula1>"○,　"</formula1>
    </dataValidation>
    <dataValidation type="list" imeMode="halfAlpha" allowBlank="1" showInputMessage="1" showErrorMessage="1" error="リストから選択してください" sqref="O293:P293" xr:uid="{51AD9E7B-DA35-4987-8AED-3F6F9C869783}">
      <formula1>"○,　"</formula1>
    </dataValidation>
    <dataValidation type="list" imeMode="halfAlpha" allowBlank="1" showInputMessage="1" showErrorMessage="1" error="リストから選択してください" sqref="O294:P294" xr:uid="{17716439-B51C-487A-9EAE-3E9032242AB0}">
      <formula1>"○,　"</formula1>
    </dataValidation>
    <dataValidation type="list" imeMode="halfAlpha" allowBlank="1" showInputMessage="1" showErrorMessage="1" error="リストから選択してください" sqref="O295:P295" xr:uid="{ECFB16C6-72B6-49D3-9F24-223C4881F676}">
      <formula1>"○,　"</formula1>
    </dataValidation>
    <dataValidation type="list" imeMode="halfAlpha" allowBlank="1" showInputMessage="1" showErrorMessage="1" error="リストから選択してください" sqref="O296:P296" xr:uid="{0A885C41-D8FD-46B7-8A26-234F5FB2C4E1}">
      <formula1>"○,　"</formula1>
    </dataValidation>
    <dataValidation type="list" imeMode="halfAlpha" allowBlank="1" showInputMessage="1" showErrorMessage="1" error="リストから選択してください" sqref="O297:P297" xr:uid="{C4032682-E1B1-434A-918B-E7B9957AA7FA}">
      <formula1>"○,　"</formula1>
    </dataValidation>
    <dataValidation type="list" imeMode="halfAlpha" allowBlank="1" showInputMessage="1" showErrorMessage="1" error="リストから選択してください" sqref="H298:I305" xr:uid="{ECAC2C73-CE95-49BC-8589-A7B0372A2121}">
      <formula1>"①,②,③,○,　"</formula1>
    </dataValidation>
    <dataValidation type="list" imeMode="halfAlpha" allowBlank="1" showInputMessage="1" showErrorMessage="1" error="リストから選択してください" sqref="O298:P298" xr:uid="{5F22AC91-51BB-4A63-8607-B8123FFDBEC1}">
      <formula1>"○,　"</formula1>
    </dataValidation>
    <dataValidation type="list" imeMode="halfAlpha" allowBlank="1" showInputMessage="1" showErrorMessage="1" error="リストから選択してください" sqref="O299:P299" xr:uid="{BFDE0143-5EEF-4A4C-AA22-8607FE0F946E}">
      <formula1>"○,　"</formula1>
    </dataValidation>
    <dataValidation type="list" imeMode="halfAlpha" allowBlank="1" showInputMessage="1" showErrorMessage="1" error="リストから選択してください" sqref="O300:P300" xr:uid="{0F56702F-3F1C-4E6D-95DA-96EB27BDC2EC}">
      <formula1>"○,　"</formula1>
    </dataValidation>
    <dataValidation type="list" imeMode="halfAlpha" allowBlank="1" showInputMessage="1" showErrorMessage="1" error="リストから選択してください" sqref="O301:P301" xr:uid="{4049B088-376E-407B-89E3-4628A24DF0A2}">
      <formula1>"○,　"</formula1>
    </dataValidation>
    <dataValidation type="list" imeMode="halfAlpha" allowBlank="1" showInputMessage="1" showErrorMessage="1" error="リストから選択してください" sqref="O302:P302" xr:uid="{1A94D86A-F1A4-42A7-BE96-C17BA73E2FC9}">
      <formula1>"○,　"</formula1>
    </dataValidation>
    <dataValidation type="list" imeMode="halfAlpha" allowBlank="1" showInputMessage="1" showErrorMessage="1" error="リストから選択してください" sqref="O303:P303" xr:uid="{49D196EA-92AC-4FD0-90AF-CD8814C091AF}">
      <formula1>"○,　"</formula1>
    </dataValidation>
    <dataValidation type="list" imeMode="halfAlpha" allowBlank="1" showInputMessage="1" showErrorMessage="1" error="リストから選択してください" sqref="O304:P304" xr:uid="{448B16BC-B819-41F2-9043-58B42674F026}">
      <formula1>"○,　"</formula1>
    </dataValidation>
    <dataValidation type="list" imeMode="halfAlpha" allowBlank="1" showInputMessage="1" showErrorMessage="1" error="リストから選択してください" sqref="O305:P305" xr:uid="{A2D7688A-13F7-4E14-87C2-21E40F4393E8}">
      <formula1>"○,　"</formula1>
    </dataValidation>
    <dataValidation type="list" imeMode="halfAlpha" allowBlank="1" showInputMessage="1" showErrorMessage="1" error="リストから選択してください" sqref="H306:I312" xr:uid="{E705EDDE-2081-4C56-80CA-A57ED79351C1}">
      <formula1>"①,②,③,○,　"</formula1>
    </dataValidation>
    <dataValidation type="list" imeMode="halfAlpha" allowBlank="1" showInputMessage="1" showErrorMessage="1" error="リストから選択してください" sqref="O306:P306" xr:uid="{3B20CE3F-CDBE-4C76-AC76-3A3EFD0C3F96}">
      <formula1>"○,　"</formula1>
    </dataValidation>
    <dataValidation type="list" imeMode="halfAlpha" allowBlank="1" showInputMessage="1" showErrorMessage="1" error="リストから選択してください" sqref="O307:P307" xr:uid="{8A60BA40-E706-48DD-9938-3DE3A62A04E9}">
      <formula1>"○,　"</formula1>
    </dataValidation>
    <dataValidation type="list" imeMode="halfAlpha" allowBlank="1" showInputMessage="1" showErrorMessage="1" error="リストから選択してください" sqref="O308:P308" xr:uid="{E8782CD2-19AB-4CB3-98D8-FA8F83707B1F}">
      <formula1>"○,　"</formula1>
    </dataValidation>
    <dataValidation type="list" imeMode="halfAlpha" allowBlank="1" showInputMessage="1" showErrorMessage="1" error="リストから選択してください" sqref="O309:P309" xr:uid="{04FD3860-06D0-4AC8-AB04-CE87495B319F}">
      <formula1>"○,　"</formula1>
    </dataValidation>
    <dataValidation type="list" imeMode="halfAlpha" allowBlank="1" showInputMessage="1" showErrorMessage="1" error="リストから選択してください" sqref="O310:P310" xr:uid="{746032D9-31E3-4D47-BEFD-A01AB9F92478}">
      <formula1>"○,　"</formula1>
    </dataValidation>
    <dataValidation type="list" imeMode="halfAlpha" allowBlank="1" showInputMessage="1" showErrorMessage="1" error="リストから選択してください" sqref="O311:P311" xr:uid="{B8428316-597C-4B06-86FF-8DFC417F290F}">
      <formula1>"○,　"</formula1>
    </dataValidation>
    <dataValidation type="list" imeMode="halfAlpha" allowBlank="1" showInputMessage="1" showErrorMessage="1" error="リストから選択してください" sqref="O312:P312" xr:uid="{74D50D1C-B23F-4546-A66F-2CD71503733F}">
      <formula1>"○,　"</formula1>
    </dataValidation>
    <dataValidation type="list" imeMode="halfAlpha" allowBlank="1" showInputMessage="1" showErrorMessage="1" error="リストから選択してください" sqref="H313:I316" xr:uid="{A71CB4A0-EA70-4B83-9CA8-8219323891E3}">
      <formula1>"①,②,③,○,　"</formula1>
    </dataValidation>
    <dataValidation type="list" imeMode="halfAlpha" allowBlank="1" showInputMessage="1" showErrorMessage="1" error="リストから選択してください" sqref="O313:P313" xr:uid="{B927610E-C7DD-4F33-8439-009B9FF5D9DF}">
      <formula1>"○,　"</formula1>
    </dataValidation>
    <dataValidation type="list" imeMode="halfAlpha" allowBlank="1" showInputMessage="1" showErrorMessage="1" error="リストから選択してください" sqref="O314:P314" xr:uid="{93BE269D-4370-4453-A096-C64A906D16D2}">
      <formula1>"○,　"</formula1>
    </dataValidation>
    <dataValidation type="list" imeMode="halfAlpha" allowBlank="1" showInputMessage="1" showErrorMessage="1" error="リストから選択してください" sqref="O315:P315" xr:uid="{37ABAF0C-9CCB-48D0-AC4F-C041736A604A}">
      <formula1>"○,　"</formula1>
    </dataValidation>
    <dataValidation type="list" imeMode="halfAlpha" allowBlank="1" showInputMessage="1" showErrorMessage="1" error="リストから選択してください" sqref="O316:P316" xr:uid="{0189C01F-F629-488C-883B-ED900D665FA1}">
      <formula1>"○,　"</formula1>
    </dataValidation>
    <dataValidation type="list" imeMode="halfAlpha" allowBlank="1" showInputMessage="1" showErrorMessage="1" error="リストから選択してください" sqref="H317:I320" xr:uid="{900DAF41-0FBB-49A3-B877-DF28B34A5B22}">
      <formula1>"①,②,③,○,　"</formula1>
    </dataValidation>
    <dataValidation type="list" imeMode="halfAlpha" allowBlank="1" showInputMessage="1" showErrorMessage="1" error="リストから選択してください" sqref="O317:P317" xr:uid="{8E246B4F-E58D-481E-AC37-A3A67B019EF0}">
      <formula1>"○,　"</formula1>
    </dataValidation>
    <dataValidation type="list" imeMode="halfAlpha" allowBlank="1" showInputMessage="1" showErrorMessage="1" error="リストから選択してください" sqref="O318:P318" xr:uid="{94DAEFBF-6B10-48B6-ACB3-4ADD670C96CB}">
      <formula1>"○,　"</formula1>
    </dataValidation>
    <dataValidation type="list" imeMode="halfAlpha" allowBlank="1" showInputMessage="1" showErrorMessage="1" error="リストから選択してください" sqref="O319:P319" xr:uid="{F3F7D453-9B88-4C5E-8A59-D844366B070D}">
      <formula1>"○,　"</formula1>
    </dataValidation>
    <dataValidation type="list" imeMode="halfAlpha" allowBlank="1" showInputMessage="1" showErrorMessage="1" error="リストから選択してください" sqref="O320:P320" xr:uid="{D48954F7-3C81-486B-9E5F-CAF1383B4C5E}">
      <formula1>"○,　"</formula1>
    </dataValidation>
    <dataValidation type="list" imeMode="halfAlpha" allowBlank="1" showInputMessage="1" showErrorMessage="1" error="リストから選択してください" sqref="H321:I323" xr:uid="{3D98D9DC-5704-4328-AAAE-491005A75CF0}">
      <formula1>"①,②,③,○,　"</formula1>
    </dataValidation>
    <dataValidation type="list" imeMode="halfAlpha" allowBlank="1" showInputMessage="1" showErrorMessage="1" error="リストから選択してください" sqref="O321:P321" xr:uid="{721E9D75-4F1F-4392-9800-422920B45203}">
      <formula1>"○,　"</formula1>
    </dataValidation>
    <dataValidation type="list" imeMode="halfAlpha" allowBlank="1" showInputMessage="1" showErrorMessage="1" error="リストから選択してください" sqref="O322:P322" xr:uid="{8789B2E0-6FBF-42EA-8862-891A9245819C}">
      <formula1>"○,　"</formula1>
    </dataValidation>
    <dataValidation type="list" imeMode="halfAlpha" allowBlank="1" showInputMessage="1" showErrorMessage="1" error="リストから選択してください" sqref="O323:P323" xr:uid="{81C0FFED-35A1-4863-97F1-EB4945B3E890}">
      <formula1>"○,　"</formula1>
    </dataValidation>
    <dataValidation type="list" imeMode="halfAlpha" allowBlank="1" showInputMessage="1" showErrorMessage="1" error="リストから選択してください" sqref="H324:I329" xr:uid="{C8250CAE-52BD-4AE1-8199-1C63B77CEE2C}">
      <formula1>"①,②,③,○,　"</formula1>
    </dataValidation>
    <dataValidation type="list" imeMode="halfAlpha" allowBlank="1" showInputMessage="1" showErrorMessage="1" error="リストから選択してください" sqref="O324:P324" xr:uid="{D728F6D0-F95C-4C92-A7DE-3C2FDA8770BB}">
      <formula1>"○,　"</formula1>
    </dataValidation>
    <dataValidation type="list" imeMode="halfAlpha" allowBlank="1" showInputMessage="1" showErrorMessage="1" error="リストから選択してください" sqref="O325:P325" xr:uid="{8551888B-7C60-479C-B73F-CE03A0E32035}">
      <formula1>"○,　"</formula1>
    </dataValidation>
    <dataValidation type="list" imeMode="halfAlpha" allowBlank="1" showInputMessage="1" showErrorMessage="1" error="リストから選択してください" sqref="O326:P326" xr:uid="{C305A182-A4F3-4FBD-A936-7972B4D6F87B}">
      <formula1>"○,　"</formula1>
    </dataValidation>
    <dataValidation type="list" imeMode="halfAlpha" allowBlank="1" showInputMessage="1" showErrorMessage="1" error="リストから選択してください" sqref="O327:P327" xr:uid="{D6906606-71C0-4373-994B-4BA8775A2B4E}">
      <formula1>"○,　"</formula1>
    </dataValidation>
    <dataValidation type="list" imeMode="halfAlpha" allowBlank="1" showInputMessage="1" showErrorMessage="1" error="リストから選択してください" sqref="O328:P328" xr:uid="{6DA4DF74-07B8-42B3-92B7-AA9CD011B446}">
      <formula1>"○,　"</formula1>
    </dataValidation>
    <dataValidation type="list" imeMode="halfAlpha" allowBlank="1" showInputMessage="1" showErrorMessage="1" error="リストから選択してください" sqref="O329:P329" xr:uid="{538CBCF6-C2A1-4B37-B9B3-40C9CAD1AAEC}">
      <formula1>"○,　"</formula1>
    </dataValidation>
    <dataValidation type="list" imeMode="halfAlpha" allowBlank="1" showInputMessage="1" showErrorMessage="1" error="リストから選択してください" sqref="H330:I333" xr:uid="{0214EDF2-6D07-4C17-A129-1FB3D358A910}">
      <formula1>"①,②,③,○,　"</formula1>
    </dataValidation>
    <dataValidation type="list" imeMode="halfAlpha" allowBlank="1" showInputMessage="1" showErrorMessage="1" error="リストから選択してください" sqref="O330:P330" xr:uid="{48786F77-8563-46FE-82A9-950E16D0EA73}">
      <formula1>"○,　"</formula1>
    </dataValidation>
    <dataValidation type="list" imeMode="halfAlpha" allowBlank="1" showInputMessage="1" showErrorMessage="1" error="リストから選択してください" sqref="O331:P331" xr:uid="{E65E6183-9F7F-4D58-AE52-006AA3E491DA}">
      <formula1>"○,　"</formula1>
    </dataValidation>
    <dataValidation type="list" imeMode="halfAlpha" allowBlank="1" showInputMessage="1" showErrorMessage="1" error="リストから選択してください" sqref="O332:P332" xr:uid="{34884CD3-168E-49BD-81F9-5B08007C8DA9}">
      <formula1>"○,　"</formula1>
    </dataValidation>
    <dataValidation type="list" imeMode="halfAlpha" allowBlank="1" showInputMessage="1" showErrorMessage="1" error="リストから選択してください" sqref="O333:P333" xr:uid="{18B85DA7-70EE-459A-B9D0-A9F057EBF33F}">
      <formula1>"○,　"</formula1>
    </dataValidation>
    <dataValidation type="list" imeMode="halfAlpha" allowBlank="1" showInputMessage="1" showErrorMessage="1" error="リストから選択してください" sqref="H334:I338" xr:uid="{936AE27F-006C-482C-960B-D6ABB111667F}">
      <formula1>"①,②,③,○,　"</formula1>
    </dataValidation>
    <dataValidation type="list" imeMode="halfAlpha" allowBlank="1" showInputMessage="1" showErrorMessage="1" error="リストから選択してください" sqref="O334:P334" xr:uid="{F6ED6E0F-D3CE-4F33-8E25-32A2390E5A28}">
      <formula1>"○,　"</formula1>
    </dataValidation>
    <dataValidation type="list" imeMode="halfAlpha" allowBlank="1" showInputMessage="1" showErrorMessage="1" error="リストから選択してください" sqref="O335:P335" xr:uid="{E55B100A-7D4A-4F2B-B942-7FA32C890027}">
      <formula1>"○,　"</formula1>
    </dataValidation>
    <dataValidation type="list" imeMode="halfAlpha" allowBlank="1" showInputMessage="1" showErrorMessage="1" error="リストから選択してください" sqref="O336:P336" xr:uid="{3EF46235-1683-42D0-849A-68B305C74D73}">
      <formula1>"○,　"</formula1>
    </dataValidation>
    <dataValidation type="list" imeMode="halfAlpha" allowBlank="1" showInputMessage="1" showErrorMessage="1" error="リストから選択してください" sqref="O337:P337" xr:uid="{38B1E13E-003F-4CE2-83BB-C436624DE336}">
      <formula1>"○,　"</formula1>
    </dataValidation>
    <dataValidation type="list" imeMode="halfAlpha" allowBlank="1" showInputMessage="1" showErrorMessage="1" error="リストから選択してください" sqref="O338:P338" xr:uid="{FDD23E0D-D44A-4360-AF84-470FE1BBC26A}">
      <formula1>"○,　"</formula1>
    </dataValidation>
    <dataValidation type="list" imeMode="halfAlpha" allowBlank="1" showInputMessage="1" showErrorMessage="1" error="リストから選択してください" sqref="H339:I341" xr:uid="{455C3D3B-05C8-4D42-B8F4-B31B64AEEAE5}">
      <formula1>"①,②,③,○,　"</formula1>
    </dataValidation>
    <dataValidation type="list" imeMode="halfAlpha" allowBlank="1" showInputMessage="1" showErrorMessage="1" error="リストから選択してください" sqref="O339:P339" xr:uid="{CD60634B-CB9E-4985-9A8F-6A7E67A56D9C}">
      <formula1>"○,　"</formula1>
    </dataValidation>
    <dataValidation type="list" imeMode="halfAlpha" allowBlank="1" showInputMessage="1" showErrorMessage="1" error="リストから選択してください" sqref="O340:P340" xr:uid="{F1294860-4F0A-4CFF-97D2-501B25B9CD66}">
      <formula1>"○,　"</formula1>
    </dataValidation>
    <dataValidation type="list" imeMode="halfAlpha" allowBlank="1" showInputMessage="1" showErrorMessage="1" error="リストから選択してください" sqref="O341:P341" xr:uid="{48C58439-ECFA-4AED-BC25-E766A0B06E2E}">
      <formula1>"○,　"</formula1>
    </dataValidation>
    <dataValidation type="list" imeMode="halfAlpha" allowBlank="1" showInputMessage="1" showErrorMessage="1" error="リストから選択してください" sqref="H342:I346" xr:uid="{371A36E8-B1A5-4234-A321-4CA374635CF0}">
      <formula1>"①,②,③,○,　"</formula1>
    </dataValidation>
    <dataValidation type="list" imeMode="halfAlpha" allowBlank="1" showInputMessage="1" showErrorMessage="1" error="リストから選択してください" sqref="O342:P342" xr:uid="{197761DE-97E9-44BA-A4FC-2D0B87E753C9}">
      <formula1>"○,　"</formula1>
    </dataValidation>
    <dataValidation type="list" imeMode="halfAlpha" allowBlank="1" showInputMessage="1" showErrorMessage="1" error="リストから選択してください" sqref="O343:P343" xr:uid="{DFC118DF-6B21-4071-B744-C0320FC31477}">
      <formula1>"○,　"</formula1>
    </dataValidation>
    <dataValidation type="list" imeMode="halfAlpha" allowBlank="1" showInputMessage="1" showErrorMessage="1" error="リストから選択してください" sqref="O344:P344" xr:uid="{684C04B8-633A-4ACC-8E77-75D493DD24A1}">
      <formula1>"○,　"</formula1>
    </dataValidation>
    <dataValidation type="list" imeMode="halfAlpha" allowBlank="1" showInputMessage="1" showErrorMessage="1" error="リストから選択してください" sqref="O345:P345" xr:uid="{26E2D0CA-95A5-4390-AD39-EE1DA1AFB297}">
      <formula1>"○,　"</formula1>
    </dataValidation>
    <dataValidation type="list" imeMode="halfAlpha" allowBlank="1" showInputMessage="1" showErrorMessage="1" error="リストから選択してください" sqref="O346:P346" xr:uid="{E4B7D0FE-914D-432C-8213-0DC636CC1B1D}">
      <formula1>"○,　"</formula1>
    </dataValidation>
    <dataValidation type="list" imeMode="halfAlpha" allowBlank="1" showInputMessage="1" showErrorMessage="1" error="リストから選択してください" sqref="H347:I351" xr:uid="{1FA764B6-3A6E-47D5-9C49-8C1970DBC055}">
      <formula1>"①,②,③,○,　"</formula1>
    </dataValidation>
    <dataValidation type="list" imeMode="halfAlpha" allowBlank="1" showInputMessage="1" showErrorMessage="1" error="リストから選択してください" sqref="O347:P347" xr:uid="{69E2340F-476C-4DA2-B331-2F255FAA3630}">
      <formula1>"○,　"</formula1>
    </dataValidation>
    <dataValidation type="list" imeMode="halfAlpha" allowBlank="1" showInputMessage="1" showErrorMessage="1" error="リストから選択してください" sqref="O348:P348" xr:uid="{B2E2BCDE-AFB4-4693-B6E7-B09548D6BF93}">
      <formula1>"○,　"</formula1>
    </dataValidation>
    <dataValidation type="list" imeMode="halfAlpha" allowBlank="1" showInputMessage="1" showErrorMessage="1" error="リストから選択してください" sqref="O349:P349" xr:uid="{3CC2130E-DD13-4ACD-AD8F-583302EFCB0B}">
      <formula1>"○,　"</formula1>
    </dataValidation>
    <dataValidation type="list" imeMode="halfAlpha" allowBlank="1" showInputMessage="1" showErrorMessage="1" error="リストから選択してください" sqref="O350:P350" xr:uid="{29641E6F-9B0C-4DE1-91AF-6EE5F49310C3}">
      <formula1>"○,　"</formula1>
    </dataValidation>
    <dataValidation type="list" imeMode="halfAlpha" allowBlank="1" showInputMessage="1" showErrorMessage="1" error="リストから選択してください" sqref="O351:P351" xr:uid="{868F8E50-8EB6-43F2-BCD9-5E6E7477E981}">
      <formula1>"○,　"</formula1>
    </dataValidation>
    <dataValidation type="list" imeMode="halfAlpha" allowBlank="1" showInputMessage="1" showErrorMessage="1" error="リストから選択してください" sqref="H352:I355" xr:uid="{72AB40CA-4767-4A98-8A73-4A814A293F48}">
      <formula1>"①,②,③,○,　"</formula1>
    </dataValidation>
    <dataValidation type="list" imeMode="halfAlpha" allowBlank="1" showInputMessage="1" showErrorMessage="1" error="リストから選択してください" sqref="O352:P352" xr:uid="{15F65367-F10A-4242-9942-46998FF6821C}">
      <formula1>"○,　"</formula1>
    </dataValidation>
    <dataValidation type="list" imeMode="halfAlpha" allowBlank="1" showInputMessage="1" showErrorMessage="1" error="リストから選択してください" sqref="O353:P353" xr:uid="{982F6614-8BD3-439E-B33C-1D57C3966791}">
      <formula1>"○,　"</formula1>
    </dataValidation>
    <dataValidation type="list" imeMode="halfAlpha" allowBlank="1" showInputMessage="1" showErrorMessage="1" error="リストから選択してください" sqref="O354:P354" xr:uid="{DC8713A1-049F-4773-8233-F3566F42202E}">
      <formula1>"○,　"</formula1>
    </dataValidation>
    <dataValidation type="list" imeMode="halfAlpha" allowBlank="1" showInputMessage="1" showErrorMessage="1" error="リストから選択してください" sqref="O355:P355" xr:uid="{4AA2C0C1-28D9-4A2E-9EA7-EBF74E4AA140}">
      <formula1>"○,　"</formula1>
    </dataValidation>
    <dataValidation type="list" imeMode="halfAlpha" allowBlank="1" showInputMessage="1" showErrorMessage="1" error="リストから選択してください" sqref="H356:I357" xr:uid="{E3A56643-872D-46E6-AEB5-255B8082B226}">
      <formula1>"①,②,③,○,　"</formula1>
    </dataValidation>
    <dataValidation type="list" imeMode="halfAlpha" allowBlank="1" showInputMessage="1" showErrorMessage="1" error="リストから選択してください" sqref="O356:P356" xr:uid="{A49388F1-723B-4454-B186-93CE484966AD}">
      <formula1>"○,　"</formula1>
    </dataValidation>
    <dataValidation type="list" imeMode="halfAlpha" allowBlank="1" showInputMessage="1" showErrorMessage="1" error="リストから選択してください" sqref="O357:P357" xr:uid="{2F53A73E-A053-49A8-946C-B53FD329DC37}">
      <formula1>"○,　"</formula1>
    </dataValidation>
    <dataValidation type="list" imeMode="halfAlpha" allowBlank="1" showInputMessage="1" showErrorMessage="1" error="リストから選択してください" sqref="H358:I362" xr:uid="{AFD81D8E-3355-4541-AEF2-F74AC6B4BA67}">
      <formula1>"①,②,③,○,　"</formula1>
    </dataValidation>
    <dataValidation type="list" imeMode="halfAlpha" allowBlank="1" showInputMessage="1" showErrorMessage="1" error="リストから選択してください" sqref="O358:P358" xr:uid="{4C8B8C28-47AC-4C1A-9417-22A91B50CA1D}">
      <formula1>"○,　"</formula1>
    </dataValidation>
    <dataValidation type="list" imeMode="halfAlpha" allowBlank="1" showInputMessage="1" showErrorMessage="1" error="リストから選択してください" sqref="O359:P359" xr:uid="{6FAF481A-EA31-4D0F-8ED7-7AFE4F80729E}">
      <formula1>"○,　"</formula1>
    </dataValidation>
    <dataValidation type="list" imeMode="halfAlpha" allowBlank="1" showInputMessage="1" showErrorMessage="1" error="リストから選択してください" sqref="O360:P360" xr:uid="{E39E44F5-A0E5-47E9-921C-3F0A6D6F5C51}">
      <formula1>"○,　"</formula1>
    </dataValidation>
    <dataValidation type="list" imeMode="halfAlpha" allowBlank="1" showInputMessage="1" showErrorMessage="1" error="リストから選択してください" sqref="O361:P361" xr:uid="{3DB5A5AE-07E0-4551-8F4D-99C60C1B5FEA}">
      <formula1>"○,　"</formula1>
    </dataValidation>
    <dataValidation type="list" imeMode="halfAlpha" allowBlank="1" showInputMessage="1" showErrorMessage="1" error="リストから選択してください" sqref="O362:P362" xr:uid="{853E9208-4672-48B3-9310-7E0BF7C05C7E}">
      <formula1>"○,　"</formula1>
    </dataValidation>
    <dataValidation type="list" imeMode="halfAlpha" allowBlank="1" showInputMessage="1" showErrorMessage="1" error="リストから選択してください" sqref="H363:I364" xr:uid="{94D7A0A6-0F92-4B87-B3AC-885158D8AC8A}">
      <formula1>"①,②,③,○,　"</formula1>
    </dataValidation>
    <dataValidation type="list" imeMode="halfAlpha" allowBlank="1" showInputMessage="1" showErrorMessage="1" error="リストから選択してください" sqref="O363:P363" xr:uid="{96C436FE-CE8D-47A5-ADAC-509EA6E7DA22}">
      <formula1>"○,　"</formula1>
    </dataValidation>
    <dataValidation type="list" imeMode="halfAlpha" allowBlank="1" showInputMessage="1" showErrorMessage="1" error="リストから選択してください" sqref="O364:P364" xr:uid="{40AF1914-6090-42C0-9346-6F158F55F75B}">
      <formula1>"○,　"</formula1>
    </dataValidation>
    <dataValidation type="list" imeMode="halfAlpha" allowBlank="1" showInputMessage="1" showErrorMessage="1" error="リストから選択してください" sqref="H365:I369" xr:uid="{E5238E44-1010-443F-B27C-E9F34A35C3A2}">
      <formula1>"①,②,③,○,　"</formula1>
    </dataValidation>
    <dataValidation type="list" imeMode="halfAlpha" allowBlank="1" showInputMessage="1" showErrorMessage="1" error="リストから選択してください" sqref="O365:P365" xr:uid="{D93BD070-4E5A-46C3-A975-44CAFB77432F}">
      <formula1>"○,　"</formula1>
    </dataValidation>
    <dataValidation type="list" imeMode="halfAlpha" allowBlank="1" showInputMessage="1" showErrorMessage="1" error="リストから選択してください" sqref="O366:P366" xr:uid="{48374DFA-0C7A-4263-9C20-E025DCFB617A}">
      <formula1>"○,　"</formula1>
    </dataValidation>
    <dataValidation type="list" imeMode="halfAlpha" allowBlank="1" showInputMessage="1" showErrorMessage="1" error="リストから選択してください" sqref="O367:P367" xr:uid="{D239FAAC-70B1-4A86-A58B-49356ABA5F87}">
      <formula1>"○,　"</formula1>
    </dataValidation>
    <dataValidation type="list" imeMode="halfAlpha" allowBlank="1" showInputMessage="1" showErrorMessage="1" error="リストから選択してください" sqref="O368:P368" xr:uid="{A6B2CFEE-ED8A-4ACA-904A-6812D9BF9C2B}">
      <formula1>"○,　"</formula1>
    </dataValidation>
    <dataValidation type="list" imeMode="halfAlpha" allowBlank="1" showInputMessage="1" showErrorMessage="1" error="リストから選択してください" sqref="O369:P369" xr:uid="{8EC23121-1681-4A09-901A-55ADDA6B741F}">
      <formula1>"○,　"</formula1>
    </dataValidation>
    <dataValidation type="list" imeMode="halfAlpha" allowBlank="1" showInputMessage="1" showErrorMessage="1" error="リストから選択してください" sqref="H370:I373" xr:uid="{39FA7DDC-0ADD-4CAB-AB5E-F1B6863E8883}">
      <formula1>"①,②,③,○,　"</formula1>
    </dataValidation>
    <dataValidation type="list" imeMode="halfAlpha" allowBlank="1" showInputMessage="1" showErrorMessage="1" error="リストから選択してください" sqref="O370:P370" xr:uid="{F81866FE-C7D7-4679-BFE6-29A38C50532C}">
      <formula1>"○,　"</formula1>
    </dataValidation>
    <dataValidation type="list" imeMode="halfAlpha" allowBlank="1" showInputMessage="1" showErrorMessage="1" error="リストから選択してください" sqref="O371:P371" xr:uid="{74B8EC6C-D219-4617-A077-6D62F6AF1EDF}">
      <formula1>"○,　"</formula1>
    </dataValidation>
    <dataValidation type="list" imeMode="halfAlpha" allowBlank="1" showInputMessage="1" showErrorMessage="1" error="リストから選択してください" sqref="O372:P372" xr:uid="{EAEA3288-D7DB-484E-AE79-3FFF709BA16E}">
      <formula1>"○,　"</formula1>
    </dataValidation>
    <dataValidation type="list" imeMode="halfAlpha" allowBlank="1" showInputMessage="1" showErrorMessage="1" error="リストから選択してください" sqref="O373:P373" xr:uid="{35606268-3049-4F0B-BE51-BEE82F3EA3C5}">
      <formula1>"○,　"</formula1>
    </dataValidation>
    <dataValidation type="list" imeMode="halfAlpha" allowBlank="1" showInputMessage="1" showErrorMessage="1" error="リストから選択してください" sqref="H374:I378" xr:uid="{D59086A7-9AD3-4670-869B-FB65F41520AA}">
      <formula1>"①,②,③,○,　"</formula1>
    </dataValidation>
    <dataValidation type="list" imeMode="halfAlpha" allowBlank="1" showInputMessage="1" showErrorMessage="1" error="リストから選択してください" sqref="O374:P374" xr:uid="{87407F70-AC14-49F4-B78B-7A0DAF9FF6FC}">
      <formula1>"○,　"</formula1>
    </dataValidation>
    <dataValidation type="list" imeMode="halfAlpha" allowBlank="1" showInputMessage="1" showErrorMessage="1" error="リストから選択してください" sqref="O375:P375" xr:uid="{063AC6E2-C985-447B-9359-A04213F407D2}">
      <formula1>"○,　"</formula1>
    </dataValidation>
    <dataValidation type="list" imeMode="halfAlpha" allowBlank="1" showInputMessage="1" showErrorMessage="1" error="リストから選択してください" sqref="O376:P376" xr:uid="{A973BC93-5406-48AB-A148-C2DA07395E85}">
      <formula1>"○,　"</formula1>
    </dataValidation>
    <dataValidation type="list" imeMode="halfAlpha" allowBlank="1" showInputMessage="1" showErrorMessage="1" error="リストから選択してください" sqref="O377:P377" xr:uid="{101FE6EA-D4A4-4445-BE99-0D82BDD43323}">
      <formula1>"○,　"</formula1>
    </dataValidation>
    <dataValidation type="list" imeMode="halfAlpha" allowBlank="1" showInputMessage="1" showErrorMessage="1" error="リストから選択してください" sqref="O378:P378" xr:uid="{B8602DF8-A273-4A57-BBB8-A6423F8CDED8}">
      <formula1>"○,　"</formula1>
    </dataValidation>
    <dataValidation type="list" imeMode="halfAlpha" allowBlank="1" showInputMessage="1" showErrorMessage="1" error="リストから選択してください" sqref="H379:I384" xr:uid="{3C6153BC-2475-4356-A662-CDB3A53DD74D}">
      <formula1>"①,②,③,○,　"</formula1>
    </dataValidation>
    <dataValidation type="list" imeMode="halfAlpha" allowBlank="1" showInputMessage="1" showErrorMessage="1" error="リストから選択してください" sqref="O379:P379" xr:uid="{8F54790D-B1CB-46D1-BA24-25EFA8D87CAF}">
      <formula1>"○,　"</formula1>
    </dataValidation>
    <dataValidation type="list" imeMode="halfAlpha" allowBlank="1" showInputMessage="1" showErrorMessage="1" error="リストから選択してください" sqref="O380:P380" xr:uid="{E60E2DE3-1996-47D0-B341-421FE91328D3}">
      <formula1>"○,　"</formula1>
    </dataValidation>
    <dataValidation type="list" imeMode="halfAlpha" allowBlank="1" showInputMessage="1" showErrorMessage="1" error="リストから選択してください" sqref="O381:P381" xr:uid="{6202B791-194E-412A-89BD-3A662F3A1813}">
      <formula1>"○,　"</formula1>
    </dataValidation>
    <dataValidation type="list" imeMode="halfAlpha" allowBlank="1" showInputMessage="1" showErrorMessage="1" error="リストから選択してください" sqref="O382:P382" xr:uid="{B360C066-04FC-43C9-9815-F35B617E3604}">
      <formula1>"○,　"</formula1>
    </dataValidation>
    <dataValidation type="list" imeMode="halfAlpha" allowBlank="1" showInputMessage="1" showErrorMessage="1" error="リストから選択してください" sqref="O383:P383" xr:uid="{73FB2126-0564-4EBD-9248-8AAAAEB92C12}">
      <formula1>"○,　"</formula1>
    </dataValidation>
    <dataValidation type="list" imeMode="halfAlpha" allowBlank="1" showInputMessage="1" showErrorMessage="1" error="リストから選択してください" sqref="O384:P384" xr:uid="{BBAB6598-A32D-4B3C-A612-E30CF20C71DA}">
      <formula1>"○,　"</formula1>
    </dataValidation>
    <dataValidation type="list" imeMode="halfAlpha" allowBlank="1" showInputMessage="1" showErrorMessage="1" error="リストから選択してください" sqref="H385:I389" xr:uid="{D82543B9-72D3-4BFA-8396-BA97D87B5645}">
      <formula1>"①,②,③,○,　"</formula1>
    </dataValidation>
    <dataValidation type="list" imeMode="halfAlpha" allowBlank="1" showInputMessage="1" showErrorMessage="1" error="リストから選択してください" sqref="O385:P385" xr:uid="{CE6768C2-E166-4C1C-AD06-FE7279963625}">
      <formula1>"○,　"</formula1>
    </dataValidation>
    <dataValidation type="list" imeMode="halfAlpha" allowBlank="1" showInputMessage="1" showErrorMessage="1" error="リストから選択してください" sqref="O386:P386" xr:uid="{0F2DA699-F83D-4FA4-8FCE-DE02EE739A79}">
      <formula1>"○,　"</formula1>
    </dataValidation>
    <dataValidation type="list" imeMode="halfAlpha" allowBlank="1" showInputMessage="1" showErrorMessage="1" error="リストから選択してください" sqref="O387:P387" xr:uid="{B44F049E-EDAA-46F4-920C-354ACE750E7A}">
      <formula1>"○,　"</formula1>
    </dataValidation>
    <dataValidation type="list" imeMode="halfAlpha" allowBlank="1" showInputMessage="1" showErrorMessage="1" error="リストから選択してください" sqref="O388:P388" xr:uid="{5469C967-4D82-4375-AA48-207EF6F8C1BB}">
      <formula1>"○,　"</formula1>
    </dataValidation>
    <dataValidation type="list" imeMode="halfAlpha" allowBlank="1" showInputMessage="1" showErrorMessage="1" error="リストから選択してください" sqref="O389:P389" xr:uid="{98BF971A-E039-447C-8E60-7E1C60E769D2}">
      <formula1>"○,　"</formula1>
    </dataValidation>
    <dataValidation type="list" imeMode="halfAlpha" allowBlank="1" showInputMessage="1" showErrorMessage="1" error="リストから選択してください" sqref="H390:I393" xr:uid="{E20D13EA-908B-4DF7-9545-77EBED24B9E0}">
      <formula1>"①,②,③,○,　"</formula1>
    </dataValidation>
    <dataValidation type="list" imeMode="halfAlpha" allowBlank="1" showInputMessage="1" showErrorMessage="1" error="リストから選択してください" sqref="O390:P390" xr:uid="{2A1577FC-FC48-4C2E-BD8E-F6A7F557698D}">
      <formula1>"○,　"</formula1>
    </dataValidation>
    <dataValidation type="list" imeMode="halfAlpha" allowBlank="1" showInputMessage="1" showErrorMessage="1" error="リストから選択してください" sqref="O391:P391" xr:uid="{A863018D-619C-4833-AD23-654794698215}">
      <formula1>"○,　"</formula1>
    </dataValidation>
    <dataValidation type="list" imeMode="halfAlpha" allowBlank="1" showInputMessage="1" showErrorMessage="1" error="リストから選択してください" sqref="O392:P392" xr:uid="{EFC0EA9B-A2B5-446E-A9F7-5ED7BFC88EAD}">
      <formula1>"○,　"</formula1>
    </dataValidation>
    <dataValidation type="list" imeMode="halfAlpha" allowBlank="1" showInputMessage="1" showErrorMessage="1" error="リストから選択してください" sqref="O393:P393" xr:uid="{85144585-3A2B-4E9A-85CC-271778564155}">
      <formula1>"○,　"</formula1>
    </dataValidation>
    <dataValidation type="list" imeMode="halfAlpha" allowBlank="1" showInputMessage="1" showErrorMessage="1" error="リストから選択してください" sqref="H394:I395" xr:uid="{4342D782-EBE6-4E2E-9735-4DC45208FC0D}">
      <formula1>"①,②,③,○,　"</formula1>
    </dataValidation>
    <dataValidation type="list" imeMode="halfAlpha" allowBlank="1" showInputMessage="1" showErrorMessage="1" error="リストから選択してください" sqref="O394:P394" xr:uid="{1187723A-896C-4AC7-8E06-D324E532458A}">
      <formula1>"○,　"</formula1>
    </dataValidation>
    <dataValidation type="list" imeMode="halfAlpha" allowBlank="1" showInputMessage="1" showErrorMessage="1" error="リストから選択してください" sqref="O395:P395" xr:uid="{9756EA00-8659-4AE3-8BE9-9FD9015E2ADD}">
      <formula1>"○,　"</formula1>
    </dataValidation>
    <dataValidation type="list" imeMode="halfAlpha" allowBlank="1" showInputMessage="1" showErrorMessage="1" error="リストから選択してください" sqref="H396:I401" xr:uid="{8F4EBC13-7D1B-4546-8D6B-A789A61ABA75}">
      <formula1>"①,②,③,○,　"</formula1>
    </dataValidation>
    <dataValidation type="list" imeMode="halfAlpha" allowBlank="1" showInputMessage="1" showErrorMessage="1" error="リストから選択してください" sqref="O396:P396" xr:uid="{52F491AC-7663-4B60-BF65-780FB2E885B9}">
      <formula1>"○,　"</formula1>
    </dataValidation>
    <dataValidation type="list" imeMode="halfAlpha" allowBlank="1" showInputMessage="1" showErrorMessage="1" error="リストから選択してください" sqref="O397:P397" xr:uid="{E5A8A29B-C7DF-4A02-8852-7C4DBCEB118A}">
      <formula1>"○,　"</formula1>
    </dataValidation>
    <dataValidation type="list" imeMode="halfAlpha" allowBlank="1" showInputMessage="1" showErrorMessage="1" error="リストから選択してください" sqref="O398:P398" xr:uid="{1A7ED322-DB70-4D37-B87A-50CB89D8F146}">
      <formula1>"○,　"</formula1>
    </dataValidation>
    <dataValidation type="list" imeMode="halfAlpha" allowBlank="1" showInputMessage="1" showErrorMessage="1" error="リストから選択してください" sqref="O399:P399" xr:uid="{6FE45C3B-85EE-414D-8235-E2C31D4AC7E3}">
      <formula1>"○,　"</formula1>
    </dataValidation>
    <dataValidation type="list" imeMode="halfAlpha" allowBlank="1" showInputMessage="1" showErrorMessage="1" error="リストから選択してください" sqref="O400:P400" xr:uid="{FB3C4F02-D654-418F-BDA1-79025C9DF7BF}">
      <formula1>"○,　"</formula1>
    </dataValidation>
    <dataValidation type="list" imeMode="halfAlpha" allowBlank="1" showInputMessage="1" showErrorMessage="1" error="リストから選択してください" sqref="O401:P401" xr:uid="{65BD4624-E26A-4E55-8CAB-641C818AB930}">
      <formula1>"○,　"</formula1>
    </dataValidation>
    <dataValidation type="list" imeMode="halfAlpha" allowBlank="1" showInputMessage="1" showErrorMessage="1" error="リストから選択してください" sqref="H402:I404" xr:uid="{B54781CE-92BE-42EE-94AF-309B54147665}">
      <formula1>"①,②,③,○,　"</formula1>
    </dataValidation>
    <dataValidation type="list" imeMode="halfAlpha" allowBlank="1" showInputMessage="1" showErrorMessage="1" error="リストから選択してください" sqref="O402:P402" xr:uid="{81237BF4-48D0-4E49-8D98-96B6A48CBD7B}">
      <formula1>"○,　"</formula1>
    </dataValidation>
    <dataValidation type="list" imeMode="halfAlpha" allowBlank="1" showInputMessage="1" showErrorMessage="1" error="リストから選択してください" sqref="O403:P403" xr:uid="{7E8D9C4A-BE24-4D3D-AD12-9ED004B89C0C}">
      <formula1>"○,　"</formula1>
    </dataValidation>
    <dataValidation type="list" imeMode="halfAlpha" allowBlank="1" showInputMessage="1" showErrorMessage="1" error="リストから選択してください" sqref="O404:P404" xr:uid="{C4983DC9-0097-475E-BB6D-1BBEC962495E}">
      <formula1>"○,　"</formula1>
    </dataValidation>
    <dataValidation type="list" imeMode="halfAlpha" allowBlank="1" showInputMessage="1" showErrorMessage="1" error="リストから選択してください" sqref="H405:I407" xr:uid="{8BBEDB55-E968-4DFB-88C6-9978107D4AEA}">
      <formula1>"①,②,③,○,　"</formula1>
    </dataValidation>
    <dataValidation type="list" imeMode="halfAlpha" allowBlank="1" showInputMessage="1" showErrorMessage="1" error="リストから選択してください" sqref="O405:P405" xr:uid="{0BF60BEB-E58B-47D8-A284-B93297FD7322}">
      <formula1>"○,　"</formula1>
    </dataValidation>
    <dataValidation type="list" imeMode="halfAlpha" allowBlank="1" showInputMessage="1" showErrorMessage="1" error="リストから選択してください" sqref="O406:P406" xr:uid="{65FBB2B9-CF70-4EC3-8495-F52D87771DAC}">
      <formula1>"○,　"</formula1>
    </dataValidation>
    <dataValidation type="list" imeMode="halfAlpha" allowBlank="1" showInputMessage="1" showErrorMessage="1" error="リストから選択してください" sqref="O407:P407" xr:uid="{E883BF03-5B9D-4882-9589-F22613493DC1}">
      <formula1>"○,　"</formula1>
    </dataValidation>
    <dataValidation type="list" imeMode="halfAlpha" allowBlank="1" showInputMessage="1" showErrorMessage="1" error="リストから選択してください" sqref="H408:I413" xr:uid="{6C3FCCBC-68DC-4E3A-86AC-5F0D36A8D9DC}">
      <formula1>"①,②,③,○,　"</formula1>
    </dataValidation>
    <dataValidation type="list" imeMode="halfAlpha" allowBlank="1" showInputMessage="1" showErrorMessage="1" error="リストから選択してください" sqref="O408:P408" xr:uid="{E49443FA-7B90-48B1-B9A9-5626188CA34C}">
      <formula1>"○,　"</formula1>
    </dataValidation>
    <dataValidation type="list" imeMode="halfAlpha" allowBlank="1" showInputMessage="1" showErrorMessage="1" error="リストから選択してください" sqref="O409:P409" xr:uid="{D09E786B-E862-4B16-8BD8-39E523ED9E4B}">
      <formula1>"○,　"</formula1>
    </dataValidation>
    <dataValidation type="list" imeMode="halfAlpha" allowBlank="1" showInputMessage="1" showErrorMessage="1" error="リストから選択してください" sqref="O410:P410" xr:uid="{6ECF78C3-B1A4-4F22-99D7-5ABDD41154F0}">
      <formula1>"○,　"</formula1>
    </dataValidation>
    <dataValidation type="list" imeMode="halfAlpha" allowBlank="1" showInputMessage="1" showErrorMessage="1" error="リストから選択してください" sqref="O411:P411" xr:uid="{89DB2743-99A1-4E64-A55F-AF24C525CBD2}">
      <formula1>"○,　"</formula1>
    </dataValidation>
    <dataValidation type="list" imeMode="halfAlpha" allowBlank="1" showInputMessage="1" showErrorMessage="1" error="リストから選択してください" sqref="O412:P412" xr:uid="{EDBFB393-A208-4045-B237-6E6B65F184EB}">
      <formula1>"○,　"</formula1>
    </dataValidation>
    <dataValidation type="list" imeMode="halfAlpha" allowBlank="1" showInputMessage="1" showErrorMessage="1" error="リストから選択してください" sqref="O413:P413" xr:uid="{AE7EAA00-BE5C-454C-A920-B04345723D3E}">
      <formula1>"○,　"</formula1>
    </dataValidation>
    <dataValidation type="list" imeMode="halfAlpha" allowBlank="1" showInputMessage="1" showErrorMessage="1" error="リストから選択してください" sqref="H414:I420" xr:uid="{E4C760EB-0971-4954-8440-FC28E1F78E50}">
      <formula1>"①,②,③,○,　"</formula1>
    </dataValidation>
    <dataValidation type="list" imeMode="halfAlpha" allowBlank="1" showInputMessage="1" showErrorMessage="1" error="リストから選択してください" sqref="O414:P414" xr:uid="{8C70438D-2A5C-4BBE-8755-88E7456FD4C5}">
      <formula1>"○,　"</formula1>
    </dataValidation>
    <dataValidation type="list" imeMode="halfAlpha" allowBlank="1" showInputMessage="1" showErrorMessage="1" error="リストから選択してください" sqref="O415:P415" xr:uid="{879D8A40-1FF2-42B4-AEE4-F895DBB74C5D}">
      <formula1>"○,　"</formula1>
    </dataValidation>
    <dataValidation type="list" imeMode="halfAlpha" allowBlank="1" showInputMessage="1" showErrorMessage="1" error="リストから選択してください" sqref="O416:P416" xr:uid="{A5C740E6-D158-45F3-8621-B441C479C502}">
      <formula1>"○,　"</formula1>
    </dataValidation>
    <dataValidation type="list" imeMode="halfAlpha" allowBlank="1" showInputMessage="1" showErrorMessage="1" error="リストから選択してください" sqref="O417:P417" xr:uid="{B6AAC2C7-5542-4D6F-B625-4E7EF82A401B}">
      <formula1>"○,　"</formula1>
    </dataValidation>
    <dataValidation type="list" imeMode="halfAlpha" allowBlank="1" showInputMessage="1" showErrorMessage="1" error="リストから選択してください" sqref="O418:P418" xr:uid="{1F51F622-181B-439B-8286-C7F4B03EA653}">
      <formula1>"○,　"</formula1>
    </dataValidation>
    <dataValidation type="list" imeMode="halfAlpha" allowBlank="1" showInputMessage="1" showErrorMessage="1" error="リストから選択してください" sqref="O419:P419" xr:uid="{0B35EC22-994F-4483-A589-C0124624CA81}">
      <formula1>"○,　"</formula1>
    </dataValidation>
    <dataValidation type="list" imeMode="halfAlpha" allowBlank="1" showInputMessage="1" showErrorMessage="1" error="リストから選択してください" sqref="O420:P420" xr:uid="{135E560A-2A1B-4193-88B9-E05C71452FB1}">
      <formula1>"○,　"</formula1>
    </dataValidation>
    <dataValidation type="list" imeMode="halfAlpha" allowBlank="1" showInputMessage="1" showErrorMessage="1" error="リストから選択してください" sqref="H421:I423" xr:uid="{01B86029-C233-4151-A9D2-EEB591E5EA1F}">
      <formula1>"①,②,③,○,　"</formula1>
    </dataValidation>
    <dataValidation type="list" imeMode="halfAlpha" allowBlank="1" showInputMessage="1" showErrorMessage="1" error="リストから選択してください" sqref="O421:P421" xr:uid="{FB724533-2F58-4B2E-8B61-D1396FC6B52C}">
      <formula1>"○,　"</formula1>
    </dataValidation>
    <dataValidation type="list" imeMode="halfAlpha" allowBlank="1" showInputMessage="1" showErrorMessage="1" error="リストから選択してください" sqref="O422:P422" xr:uid="{7C39BBB3-DB29-47BC-B7A3-28DA0128049E}">
      <formula1>"○,　"</formula1>
    </dataValidation>
    <dataValidation type="list" imeMode="halfAlpha" allowBlank="1" showInputMessage="1" showErrorMessage="1" error="リストから選択してください" sqref="O423:P423" xr:uid="{E461C7DA-1F82-4369-BC5C-281FF7A6E879}">
      <formula1>"○,　"</formula1>
    </dataValidation>
    <dataValidation type="list" imeMode="halfAlpha" allowBlank="1" showInputMessage="1" showErrorMessage="1" error="リストから選択してください" sqref="H424:I425" xr:uid="{1E9B0CEA-6D72-4704-AC77-9CE4A63964BF}">
      <formula1>"①,②,③,○,　"</formula1>
    </dataValidation>
    <dataValidation type="list" imeMode="halfAlpha" allowBlank="1" showInputMessage="1" showErrorMessage="1" error="リストから選択してください" sqref="O424:P424" xr:uid="{CECD06B8-8D10-4FFE-8799-190CDC12FA62}">
      <formula1>"○,　"</formula1>
    </dataValidation>
    <dataValidation type="list" imeMode="halfAlpha" allowBlank="1" showInputMessage="1" showErrorMessage="1" error="リストから選択してください" sqref="O425:P425" xr:uid="{5964672F-28B1-4A3E-8212-E5839111F4E9}">
      <formula1>"○,　"</formula1>
    </dataValidation>
    <dataValidation type="list" imeMode="halfAlpha" allowBlank="1" showInputMessage="1" showErrorMessage="1" error="リストから選択してください" sqref="H426:I426" xr:uid="{E6B2221F-4FB5-4467-AB58-D47EAA853598}">
      <formula1>"①,②,③,○,　"</formula1>
    </dataValidation>
    <dataValidation type="list" imeMode="halfAlpha" allowBlank="1" showInputMessage="1" showErrorMessage="1" error="リストから選択してください" sqref="Q435:R435" xr:uid="{658494FA-044B-4943-9B6A-A1A2EFD08FC9}">
      <formula1>"○,　"</formula1>
    </dataValidation>
    <dataValidation type="date" imeMode="halfAlpha" allowBlank="1" showInputMessage="1" showErrorMessage="1" error="有効な日付を入力してください" sqref="U435:Y435" xr:uid="{7139EBB8-ED83-47B3-A2F9-FA56B99D3194}">
      <formula1>92</formula1>
      <formula2>73415</formula2>
    </dataValidation>
    <dataValidation type="list" imeMode="halfAlpha" allowBlank="1" showInputMessage="1" showErrorMessage="1" error="リストから選択してください" sqref="Q436:R436" xr:uid="{A317D2B3-2341-4387-A19F-8A9653F09B5E}">
      <formula1>"○,　"</formula1>
    </dataValidation>
    <dataValidation type="date" imeMode="halfAlpha" allowBlank="1" showInputMessage="1" showErrorMessage="1" error="有効な日付を入力してください" sqref="U436:Y436" xr:uid="{B2038CE5-393C-43B5-8E80-EE25EF178206}">
      <formula1>92</formula1>
      <formula2>73415</formula2>
    </dataValidation>
    <dataValidation type="list" imeMode="halfAlpha" allowBlank="1" showInputMessage="1" showErrorMessage="1" error="リストから選択してください" sqref="Q437:R437" xr:uid="{8130F2FB-4042-46E5-8671-527262A38675}">
      <formula1>"○,　"</formula1>
    </dataValidation>
    <dataValidation type="date" imeMode="halfAlpha" allowBlank="1" showInputMessage="1" showErrorMessage="1" error="有効な日付を入力してください" sqref="U437:Y437" xr:uid="{7E4ADD2E-2811-402A-B16B-9D77A8BE008F}">
      <formula1>92</formula1>
      <formula2>73415</formula2>
    </dataValidation>
    <dataValidation type="list" imeMode="halfAlpha" allowBlank="1" showInputMessage="1" showErrorMessage="1" error="リストから選択してください" sqref="Q438:R438" xr:uid="{31DE4645-B1FB-40BC-B680-80835E412518}">
      <formula1>"○,　"</formula1>
    </dataValidation>
    <dataValidation type="date" imeMode="halfAlpha" allowBlank="1" showInputMessage="1" showErrorMessage="1" error="有効な日付を入力してください" sqref="U438:Y438" xr:uid="{51855A72-0DC3-4A70-ADB2-05BEE001154E}">
      <formula1>92</formula1>
      <formula2>73415</formula2>
    </dataValidation>
    <dataValidation type="list" imeMode="halfAlpha" allowBlank="1" showInputMessage="1" showErrorMessage="1" error="リストから選択してください" sqref="Q439:R439" xr:uid="{499ED780-F288-4CA5-A93C-D758CDDD7A59}">
      <formula1>"○,　"</formula1>
    </dataValidation>
    <dataValidation type="date" imeMode="halfAlpha" allowBlank="1" showInputMessage="1" showErrorMessage="1" error="有効な日付を入力してください" sqref="U439:Y439" xr:uid="{4C6B13EB-D308-4DF5-B644-07645E4D67C0}">
      <formula1>92</formula1>
      <formula2>73415</formula2>
    </dataValidation>
    <dataValidation type="list" imeMode="halfAlpha" allowBlank="1" showInputMessage="1" showErrorMessage="1" error="リストから選択してください" sqref="Q440:R440" xr:uid="{2CFBB90D-7A3B-4898-8BA8-81861B89A27E}">
      <formula1>"○,　"</formula1>
    </dataValidation>
    <dataValidation type="date" imeMode="halfAlpha" allowBlank="1" showInputMessage="1" showErrorMessage="1" error="有効な日付を入力してください" sqref="U440:Y440" xr:uid="{682B71A1-AEA8-42A3-896D-6419DDAEB370}">
      <formula1>92</formula1>
      <formula2>73415</formula2>
    </dataValidation>
    <dataValidation type="list" imeMode="halfAlpha" allowBlank="1" showInputMessage="1" showErrorMessage="1" error="リストから選択してください" sqref="Q441:R441" xr:uid="{79725E35-DB7D-4CB1-A851-E3E39B949562}">
      <formula1>"○,　"</formula1>
    </dataValidation>
    <dataValidation type="date" imeMode="halfAlpha" allowBlank="1" showInputMessage="1" showErrorMessage="1" error="有効な日付を入力してください" sqref="U441:Y441" xr:uid="{DCDCA711-DB11-4BF5-85AB-16A339112E2C}">
      <formula1>92</formula1>
      <formula2>73415</formula2>
    </dataValidation>
    <dataValidation type="list" imeMode="halfAlpha" allowBlank="1" showInputMessage="1" showErrorMessage="1" error="リストから選択してください" sqref="Q442:R442" xr:uid="{5258CA73-6051-413D-9899-CDDC526743CA}">
      <formula1>"○,　"</formula1>
    </dataValidation>
    <dataValidation type="date" imeMode="halfAlpha" allowBlank="1" showInputMessage="1" showErrorMessage="1" error="有効な日付を入力してください" sqref="U442:Y442" xr:uid="{38FD96DD-50C8-40FD-9105-4868A4E39EEC}">
      <formula1>92</formula1>
      <formula2>73415</formula2>
    </dataValidation>
    <dataValidation type="list" imeMode="halfAlpha" allowBlank="1" showInputMessage="1" showErrorMessage="1" error="リストから選択してください" sqref="Q443:R443" xr:uid="{C2E44CE4-92C5-4426-951F-6A099456FF76}">
      <formula1>"○,　"</formula1>
    </dataValidation>
    <dataValidation type="date" imeMode="halfAlpha" allowBlank="1" showInputMessage="1" showErrorMessage="1" error="有効な日付を入力してください" sqref="U443:Y443" xr:uid="{1081D3BF-43E3-4A11-BE7A-5A578D5A444D}">
      <formula1>92</formula1>
      <formula2>73415</formula2>
    </dataValidation>
    <dataValidation type="list" imeMode="halfAlpha" allowBlank="1" showInputMessage="1" showErrorMessage="1" error="リストから選択してください" sqref="Q444:R444" xr:uid="{4A6C4CCD-9B01-4B57-91D3-90424DC0029B}">
      <formula1>"○,　"</formula1>
    </dataValidation>
    <dataValidation type="date" imeMode="halfAlpha" allowBlank="1" showInputMessage="1" showErrorMessage="1" error="有効な日付を入力してください" sqref="U444:Y444" xr:uid="{5823AEEA-2799-402E-8974-A2326C64AFAC}">
      <formula1>92</formula1>
      <formula2>73415</formula2>
    </dataValidation>
    <dataValidation type="list" imeMode="halfAlpha" allowBlank="1" showInputMessage="1" showErrorMessage="1" error="リストから選択してください" sqref="Q445:R445" xr:uid="{6D339AC1-9905-4399-9476-E5BA8DD8188A}">
      <formula1>"○,　"</formula1>
    </dataValidation>
    <dataValidation type="date" imeMode="halfAlpha" allowBlank="1" showInputMessage="1" showErrorMessage="1" error="有効な日付を入力してください" sqref="U445:Y445" xr:uid="{C2B98A27-90BA-4D16-96D0-ACC35A7A1685}">
      <formula1>92</formula1>
      <formula2>73415</formula2>
    </dataValidation>
    <dataValidation type="list" imeMode="halfAlpha" allowBlank="1" showInputMessage="1" showErrorMessage="1" error="リストから選択してください" sqref="Q446:R446" xr:uid="{D13909C1-AF0B-4436-8BF1-889B8FED4FB0}">
      <formula1>"○,　"</formula1>
    </dataValidation>
    <dataValidation type="date" imeMode="halfAlpha" allowBlank="1" showInputMessage="1" showErrorMessage="1" error="有効な日付を入力してください" sqref="U446:Y446" xr:uid="{806A5C1C-4CF4-4744-907F-D05BF8131E10}">
      <formula1>92</formula1>
      <formula2>73415</formula2>
    </dataValidation>
    <dataValidation type="list" imeMode="halfAlpha" allowBlank="1" showInputMessage="1" showErrorMessage="1" error="リストから選択してください" sqref="Q447:R447" xr:uid="{A3CDEB08-CE59-4AE4-B976-00B242D5A1C0}">
      <formula1>"○,　"</formula1>
    </dataValidation>
    <dataValidation type="date" imeMode="halfAlpha" allowBlank="1" showInputMessage="1" showErrorMessage="1" error="有効な日付を入力してください" sqref="U447:Y447" xr:uid="{E9F4FC0C-36CC-4BDB-B2E5-C108761BAB98}">
      <formula1>92</formula1>
      <formula2>73415</formula2>
    </dataValidation>
    <dataValidation type="list" imeMode="halfAlpha" allowBlank="1" showInputMessage="1" showErrorMessage="1" error="リストから選択してください" sqref="Q448:R448" xr:uid="{C97B4B28-508E-46D8-9BEF-1671A49BDDD9}">
      <formula1>"○,　"</formula1>
    </dataValidation>
    <dataValidation type="date" imeMode="halfAlpha" allowBlank="1" showInputMessage="1" showErrorMessage="1" error="有効な日付を入力してください" sqref="U448:Y448" xr:uid="{58242BFC-6945-424F-B07F-C8C189F7BB7D}">
      <formula1>92</formula1>
      <formula2>73415</formula2>
    </dataValidation>
    <dataValidation type="list" imeMode="halfAlpha" allowBlank="1" showInputMessage="1" showErrorMessage="1" error="リストから選択してください" sqref="Q449:R449" xr:uid="{8AAC5577-25F3-4AF7-B4F2-5A19EB5E4C8A}">
      <formula1>"○,　"</formula1>
    </dataValidation>
    <dataValidation type="date" imeMode="halfAlpha" allowBlank="1" showInputMessage="1" showErrorMessage="1" error="有効な日付を入力してください" sqref="U449:Y449" xr:uid="{36A588F7-FCC7-4A22-B14F-EEB36CC76295}">
      <formula1>92</formula1>
      <formula2>73415</formula2>
    </dataValidation>
    <dataValidation type="list" imeMode="halfAlpha" allowBlank="1" showInputMessage="1" showErrorMessage="1" error="リストから選択してください" sqref="Q450:R450" xr:uid="{1A838721-CBD9-4A77-AAC0-1D0C40851A13}">
      <formula1>"○,　"</formula1>
    </dataValidation>
    <dataValidation type="date" imeMode="halfAlpha" allowBlank="1" showInputMessage="1" showErrorMessage="1" error="有効な日付を入力してください" sqref="U450:Y450" xr:uid="{35FAAF42-D792-405E-9512-41440C5BB379}">
      <formula1>92</formula1>
      <formula2>73415</formula2>
    </dataValidation>
    <dataValidation type="list" imeMode="halfAlpha" allowBlank="1" showInputMessage="1" showErrorMessage="1" error="リストから選択してください" sqref="Q451:R451" xr:uid="{3C07A74C-A4A4-44AF-8282-9CF79E4288AF}">
      <formula1>"○,　"</formula1>
    </dataValidation>
    <dataValidation type="date" imeMode="halfAlpha" allowBlank="1" showInputMessage="1" showErrorMessage="1" error="有効な日付を入力してください" sqref="U451:Y451" xr:uid="{34486690-7DCC-4230-A0A7-A85DC78BAD5C}">
      <formula1>92</formula1>
      <formula2>73415</formula2>
    </dataValidation>
    <dataValidation type="list" imeMode="halfAlpha" allowBlank="1" showInputMessage="1" showErrorMessage="1" error="リストから選択してください" sqref="Q452:R452" xr:uid="{71D51379-83E3-4501-9400-02E538E7F5C7}">
      <formula1>"○,　"</formula1>
    </dataValidation>
    <dataValidation type="date" imeMode="halfAlpha" allowBlank="1" showInputMessage="1" showErrorMessage="1" error="有効な日付を入力してください" sqref="U452:Y452" xr:uid="{F14507EB-3F0F-4469-BA9D-B4AE0B138485}">
      <formula1>92</formula1>
      <formula2>73415</formula2>
    </dataValidation>
    <dataValidation type="list" imeMode="halfAlpha" allowBlank="1" showInputMessage="1" showErrorMessage="1" error="リストから選択してください" sqref="Q453:R453" xr:uid="{E2A553CC-CC85-4BB4-B63E-85E69DD4839B}">
      <formula1>"○,　"</formula1>
    </dataValidation>
    <dataValidation type="date" imeMode="halfAlpha" allowBlank="1" showInputMessage="1" showErrorMessage="1" error="有効な日付を入力してください" sqref="U453:Y453" xr:uid="{DBE91506-4652-42FD-9F7A-C410F6D9C083}">
      <formula1>92</formula1>
      <formula2>73415</formula2>
    </dataValidation>
    <dataValidation type="list" imeMode="halfAlpha" allowBlank="1" showInputMessage="1" showErrorMessage="1" error="リストから選択してください" sqref="Q454:R454" xr:uid="{0E2804B3-4618-4A73-986D-EC6978E843AE}">
      <formula1>"○,　"</formula1>
    </dataValidation>
    <dataValidation type="date" imeMode="halfAlpha" allowBlank="1" showInputMessage="1" showErrorMessage="1" error="有効な日付を入力してください" sqref="U454:Y454" xr:uid="{E3C5A386-DC70-4A6C-85E6-3282E44D43FD}">
      <formula1>92</formula1>
      <formula2>73415</formula2>
    </dataValidation>
    <dataValidation type="list" imeMode="halfAlpha" allowBlank="1" showInputMessage="1" showErrorMessage="1" error="リストから選択してください" sqref="Q455:R455" xr:uid="{FB80475D-900C-4B32-B1D4-D752313BB0B0}">
      <formula1>"○,　"</formula1>
    </dataValidation>
    <dataValidation type="date" imeMode="halfAlpha" allowBlank="1" showInputMessage="1" showErrorMessage="1" error="有効な日付を入力してください" sqref="U455:Y455" xr:uid="{855EFB0E-08B8-4ECA-8871-3991F38D20FB}">
      <formula1>92</formula1>
      <formula2>73415</formula2>
    </dataValidation>
    <dataValidation type="list" imeMode="halfAlpha" allowBlank="1" showInputMessage="1" showErrorMessage="1" error="リストから選択してください" sqref="Q456:R456" xr:uid="{80FE94BF-767F-4C10-BE8D-B8A4C1EC42B7}">
      <formula1>"○,　"</formula1>
    </dataValidation>
    <dataValidation type="date" imeMode="halfAlpha" allowBlank="1" showInputMessage="1" showErrorMessage="1" error="有効な日付を入力してください" sqref="U456:Y456" xr:uid="{B29EA1E8-2AE2-4640-9A5C-197643478158}">
      <formula1>92</formula1>
      <formula2>73415</formula2>
    </dataValidation>
    <dataValidation type="list" imeMode="halfAlpha" allowBlank="1" showInputMessage="1" showErrorMessage="1" error="リストから選択してください" sqref="Q457:R457" xr:uid="{D21D2EAC-924E-4040-87FE-44CC24529818}">
      <formula1>"○,　"</formula1>
    </dataValidation>
    <dataValidation type="date" imeMode="halfAlpha" allowBlank="1" showInputMessage="1" showErrorMessage="1" error="有効な日付を入力してください" sqref="U457:Y457" xr:uid="{791A3134-5BDC-4EA6-96DF-FA5D1F2CFE9C}">
      <formula1>92</formula1>
      <formula2>73415</formula2>
    </dataValidation>
    <dataValidation type="list" imeMode="halfAlpha" allowBlank="1" showInputMessage="1" showErrorMessage="1" error="リストから選択してください" sqref="Q458:R458" xr:uid="{9CB2EDEA-FA6A-43E6-81F1-64BDB668BB06}">
      <formula1>"○,　"</formula1>
    </dataValidation>
    <dataValidation type="date" imeMode="halfAlpha" allowBlank="1" showInputMessage="1" showErrorMessage="1" error="有効な日付を入力してください" sqref="U458:Y458" xr:uid="{9F1B3CCF-5D46-47E2-B323-ACEE5F1CB7D3}">
      <formula1>92</formula1>
      <formula2>73415</formula2>
    </dataValidation>
    <dataValidation type="list" imeMode="halfAlpha" allowBlank="1" showInputMessage="1" showErrorMessage="1" error="リストから選択してください" sqref="Q459:R459" xr:uid="{EFF4BB82-AF84-422E-BBCF-C63D8C7E599C}">
      <formula1>"○,　"</formula1>
    </dataValidation>
    <dataValidation type="date" imeMode="halfAlpha" allowBlank="1" showInputMessage="1" showErrorMessage="1" error="有効な日付を入力してください" sqref="U459:Y459" xr:uid="{0E895EF5-A420-4F29-8CDB-33301C29BE92}">
      <formula1>92</formula1>
      <formula2>73415</formula2>
    </dataValidation>
    <dataValidation type="list" imeMode="halfAlpha" allowBlank="1" showInputMessage="1" showErrorMessage="1" error="リストから選択してください" sqref="Q460:R460" xr:uid="{79C1D33F-BC03-43D8-A388-37682B0330DC}">
      <formula1>"○,　"</formula1>
    </dataValidation>
    <dataValidation type="date" imeMode="halfAlpha" allowBlank="1" showInputMessage="1" showErrorMessage="1" error="有効な日付を入力してください" sqref="U460:Y460" xr:uid="{6C0E0BBF-5AA4-480E-AF11-E05B49D17FA0}">
      <formula1>92</formula1>
      <formula2>73415</formula2>
    </dataValidation>
    <dataValidation type="list" imeMode="halfAlpha" allowBlank="1" showInputMessage="1" showErrorMessage="1" error="リストから選択してください" sqref="Q461:R461" xr:uid="{9EAF446B-8150-4969-9769-50430FCC5E1D}">
      <formula1>"○,　"</formula1>
    </dataValidation>
    <dataValidation type="date" imeMode="halfAlpha" allowBlank="1" showInputMessage="1" showErrorMessage="1" error="有効な日付を入力してください" sqref="U461:Y461" xr:uid="{FC3D4CE8-7E7A-4EF3-834D-9B4ABCE391A8}">
      <formula1>92</formula1>
      <formula2>73415</formula2>
    </dataValidation>
    <dataValidation type="list" imeMode="halfAlpha" allowBlank="1" showInputMessage="1" showErrorMessage="1" error="リストから選択してください" sqref="Q462:R462" xr:uid="{BEA6E63C-7267-4ECB-9323-9A49D182C13F}">
      <formula1>"○,　"</formula1>
    </dataValidation>
    <dataValidation type="date" imeMode="halfAlpha" allowBlank="1" showInputMessage="1" showErrorMessage="1" error="有効な日付を入力してください" sqref="U462:Y462" xr:uid="{3664245F-5CE5-498B-9244-23F17C521EB9}">
      <formula1>92</formula1>
      <formula2>73415</formula2>
    </dataValidation>
    <dataValidation type="list" imeMode="halfAlpha" allowBlank="1" showInputMessage="1" showErrorMessage="1" error="リストから選択してください" sqref="Q463:R463" xr:uid="{9013CE3F-D839-4A48-A6E0-CF421E1D5FFE}">
      <formula1>"○,　"</formula1>
    </dataValidation>
    <dataValidation type="date" imeMode="halfAlpha" allowBlank="1" showInputMessage="1" showErrorMessage="1" error="有効な日付を入力してください" sqref="U463:Y463" xr:uid="{168DC428-61E9-412B-8FBF-14F93010CF43}">
      <formula1>92</formula1>
      <formula2>73415</formula2>
    </dataValidation>
    <dataValidation type="list" imeMode="halfAlpha" allowBlank="1" showInputMessage="1" showErrorMessage="1" error="リストから選択してください" sqref="Q464:R464" xr:uid="{4A089F0A-8747-4960-B5AD-FA1E30793C5B}">
      <formula1>"○,　"</formula1>
    </dataValidation>
    <dataValidation type="date" imeMode="halfAlpha" allowBlank="1" showInputMessage="1" showErrorMessage="1" error="有効な日付を入力してください" sqref="U464:Y464" xr:uid="{2A37C3F6-AA33-424C-A4E2-E921EA2F1821}">
      <formula1>92</formula1>
      <formula2>73415</formula2>
    </dataValidation>
    <dataValidation type="list" imeMode="halfAlpha" allowBlank="1" showInputMessage="1" showErrorMessage="1" error="リストから選択してください" sqref="Q465:R465" xr:uid="{9E5D8412-B44E-4D7B-8394-A520FB95B771}">
      <formula1>"○,　"</formula1>
    </dataValidation>
    <dataValidation type="date" imeMode="halfAlpha" allowBlank="1" showInputMessage="1" showErrorMessage="1" error="有効な日付を入力してください" sqref="U465:Y465" xr:uid="{9079D084-E035-4CC1-9BDB-A406A2D0FBB3}">
      <formula1>92</formula1>
      <formula2>73415</formula2>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58"/>
  </cols>
  <sheetData>
    <row r="1" spans="1:1" x14ac:dyDescent="0.15">
      <c r="A1" s="15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58" t="str">
        <f>"@神奈川県@和歌山県@鹿児島県@"</f>
        <v>@神奈川県@和歌山県@鹿児島県@</v>
      </c>
    </row>
    <row r="3" spans="1:1" x14ac:dyDescent="0.15">
      <c r="A3" s="158" t="s">
        <v>88</v>
      </c>
    </row>
    <row r="4" spans="1:1" x14ac:dyDescent="0.15">
      <c r="A4" s="158" t="s">
        <v>89</v>
      </c>
    </row>
  </sheetData>
  <sheetProtection algorithmName="SHA-512" hashValue="hPIC3fXNeKzA0epVxnjyciFStD1w+okATKAmcR6xqIDmkB26bLvnSGRS6trP6KqFKFWiCZ75Tj87uHdqZEwT5A==" saltValue="budbMZxW03F1m8hMnoZ9Gw=="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